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start at 5:01. Kindling went out. Restart with torch.
Bells open, regular air slot.
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17: change Condar filters - slight creosote smell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change Condar filters. Very black, no smell.
</t>
        </r>
      </text>
    </comment>
    <comment ref="E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30: Close AB door.
</t>
        </r>
      </text>
    </comment>
    <comment ref="E2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51: poke</t>
        </r>
      </text>
    </comment>
    <comment ref="E2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71: poke
</t>
        </r>
      </text>
    </comment>
    <comment ref="E2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77: pull Condar filters
</t>
        </r>
      </text>
    </comment>
    <comment ref="E3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83: poke
</t>
        </r>
      </text>
    </comment>
    <comment ref="E3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92: poke
</t>
        </r>
      </text>
    </comment>
    <comment ref="E3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102: close air</t>
        </r>
      </text>
    </comment>
  </commentList>
</comments>
</file>

<file path=xl/sharedStrings.xml><?xml version="1.0" encoding="utf-8"?>
<sst xmlns="http://schemas.openxmlformats.org/spreadsheetml/2006/main" count="94" uniqueCount="86">
  <si>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</si>
  <si>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</si>
  <si>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</si>
  <si>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</si>
  <si>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</si>
  <si>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</si>
  <si>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</si>
  <si>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</si>
  <si>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</si>
  <si>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</si>
  <si>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</si>
  <si>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</si>
  <si>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</si>
  <si>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</si>
  <si>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</si>
  <si>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</si>
  <si>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</si>
  <si>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</si>
  <si>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</si>
  <si>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</si>
  <si>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</si>
  <si>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</si>
  <si>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</si>
  <si>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</si>
  <si>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</si>
  <si>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</si>
  <si>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</si>
  <si>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</si>
  <si>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</si>
  <si>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</si>
  <si>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</si>
  <si>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</si>
  <si>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</si>
  <si>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</si>
  <si>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</si>
  <si>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</si>
  <si>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</si>
  <si>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</si>
  <si>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</si>
  <si>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</si>
  <si>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</si>
  <si>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</si>
  <si>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</si>
  <si>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</si>
  <si>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</si>
  <si>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</si>
  <si>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</si>
  <si>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</si>
  <si>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</si>
  <si>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</si>
  <si>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</si>
  <si>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</si>
  <si>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</si>
  <si>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</si>
  <si>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</si>
  <si>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</si>
  <si>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</si>
  <si>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</si>
  <si>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</si>
  <si>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</si>
  <si>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</si>
  <si>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</si>
  <si>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</si>
  <si>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</si>
  <si>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</si>
  <si>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</si>
  <si>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</si>
  <si>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</si>
  <si>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</si>
  <si>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</si>
  <si>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</si>
  <si>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cold</t>
  </si>
  <si>
    <t>whBirch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</si>
  <si>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</si>
  <si>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</si>
  <si>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</si>
  <si>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</si>
  <si>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</si>
  <si>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</si>
  <si>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</si>
  <si>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</si>
  <si>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30F</t>
  </si>
  <si>
    <t>cloudy, slight wind</t>
  </si>
  <si>
    <t>bottom ignition</t>
  </si>
  <si>
    <t>bells open, reg air slot</t>
  </si>
  <si>
    <t>HKJ-18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</si>
</sst>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40840739"/>
        <c:axId val="17075520"/>
      </c:lineChart>
      <c:catAx>
        <c:axId val="40840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7075520"/>
        <c:crosses val="autoZero"/>
        <c:auto val="0"/>
        <c:lblOffset val="100"/>
        <c:tickLblSkip val="2"/>
        <c:noMultiLvlLbl val="0"/>
      </c:catAx>
      <c:valAx>
        <c:axId val="1707552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0840739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80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HKJ-18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39482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19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 t="str">
        <f>AmbientTemperature</f>
        <v>30F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55.05</v>
      </c>
      <c r="D5" s="29"/>
      <c r="E5" s="2" t="s">
        <v>12</v>
      </c>
      <c r="F5" s="20"/>
      <c r="G5" s="18">
        <f>(StartTime)</f>
        <v>0.75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1.5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13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85</v>
      </c>
      <c r="O7" s="45" t="s">
        <v>5</v>
      </c>
      <c r="P7" s="45"/>
      <c r="Q7" s="81">
        <v>39482</v>
      </c>
    </row>
    <row r="8" spans="1:17" ht="12.75" outlineLevel="1">
      <c r="A8" s="65" t="s">
        <v>19</v>
      </c>
      <c r="B8" s="65"/>
      <c r="C8" s="76">
        <f>(AVERAGE(Length)+SUM(Circumf))/(WtFuel-WtKindl)</f>
        <v>2.394886159592042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71</v>
      </c>
      <c r="O8" s="45" t="s">
        <v>69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1.8333333333333333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0.75</v>
      </c>
      <c r="O9" s="45" t="s">
        <v>9</v>
      </c>
      <c r="P9" s="45"/>
      <c r="Q9" s="36" t="s">
        <v>81</v>
      </c>
    </row>
    <row r="10" spans="1:17" ht="12.75" outlineLevel="1">
      <c r="A10" s="65" t="s">
        <v>23</v>
      </c>
      <c r="B10" s="65"/>
      <c r="C10" s="32">
        <f>AVERAGE(StackTemp)</f>
        <v>286.3217391304347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4" t="s">
        <v>82</v>
      </c>
      <c r="Q10" s="55"/>
    </row>
    <row r="11" spans="1:17" ht="12.75" outlineLevel="1">
      <c r="A11" s="65" t="s">
        <v>24</v>
      </c>
      <c r="B11" s="65"/>
      <c r="C11" s="76">
        <f>AVERAGE(Ocalc)/10</f>
        <v>13.013636363636362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0.25286086956521747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0.8411121669398517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2.65014409221902</v>
      </c>
      <c r="D14" s="29"/>
      <c r="E14" s="103">
        <v>0</v>
      </c>
      <c r="F14" s="104">
        <v>107.9</v>
      </c>
      <c r="G14" s="104">
        <v>206</v>
      </c>
      <c r="H14" s="104">
        <v>2.5</v>
      </c>
      <c r="I14" s="105"/>
      <c r="J14" s="93"/>
      <c r="L14" s="1" t="s">
        <v>34</v>
      </c>
      <c r="N14" s="64" t="s">
        <v>72</v>
      </c>
      <c r="O14" s="108">
        <v>22333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11.055495867768595</v>
      </c>
      <c r="D15" s="29"/>
      <c r="E15" s="103">
        <v>5</v>
      </c>
      <c r="F15" s="104">
        <v>136.2</v>
      </c>
      <c r="G15" s="104">
        <v>174</v>
      </c>
      <c r="H15" s="104">
        <v>32.07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11.713532869565217</v>
      </c>
      <c r="D16" s="29"/>
      <c r="E16" s="103">
        <v>10</v>
      </c>
      <c r="F16" s="104">
        <v>249.7</v>
      </c>
      <c r="G16" s="104">
        <v>67</v>
      </c>
      <c r="H16" s="104">
        <v>110</v>
      </c>
      <c r="I16" s="105"/>
      <c r="J16" s="94"/>
      <c r="L16" s="2" t="s">
        <v>37</v>
      </c>
      <c r="M16" s="2"/>
      <c r="N16" s="56">
        <v>1.5</v>
      </c>
      <c r="O16" s="57" t="s">
        <v>84</v>
      </c>
      <c r="P16" s="54"/>
      <c r="Q16" s="58"/>
    </row>
    <row r="17" spans="1:17" ht="12.75">
      <c r="A17" s="65" t="s">
        <v>40</v>
      </c>
      <c r="B17" s="65"/>
      <c r="C17" s="76">
        <f>gmKgCO*9.75/86</f>
        <v>4.505178187343197</v>
      </c>
      <c r="D17" s="29"/>
      <c r="E17" s="103">
        <v>15</v>
      </c>
      <c r="F17" s="104">
        <v>277.6</v>
      </c>
      <c r="G17" s="104">
        <v>61</v>
      </c>
      <c r="H17" s="104">
        <v>150</v>
      </c>
      <c r="I17" s="105"/>
      <c r="J17" s="94"/>
      <c r="L17" s="1" t="s">
        <v>39</v>
      </c>
      <c r="N17" s="56">
        <v>0</v>
      </c>
      <c r="O17" s="59" t="s">
        <v>83</v>
      </c>
      <c r="P17" s="60"/>
      <c r="Q17" s="61"/>
    </row>
    <row r="18" spans="1:17" ht="12.75">
      <c r="A18" s="65" t="s">
        <v>41</v>
      </c>
      <c r="B18" s="65"/>
      <c r="C18" s="76">
        <f>gmKgCondar*33/86</f>
        <v>1.2454595061161573</v>
      </c>
      <c r="D18" s="29"/>
      <c r="E18" s="103">
        <v>20</v>
      </c>
      <c r="F18" s="104">
        <v>309.2</v>
      </c>
      <c r="G18" s="104">
        <v>70</v>
      </c>
      <c r="H18" s="104">
        <v>100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9.999135679797655</v>
      </c>
      <c r="D19" s="29"/>
      <c r="E19" s="103">
        <v>25</v>
      </c>
      <c r="F19" s="104">
        <v>335.4</v>
      </c>
      <c r="G19" s="104">
        <v>79</v>
      </c>
      <c r="H19" s="104">
        <v>44.69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0.24849999999999983</v>
      </c>
      <c r="D20" s="29"/>
      <c r="E20" s="103">
        <v>30</v>
      </c>
      <c r="F20" s="104">
        <v>351.2</v>
      </c>
      <c r="G20" s="104">
        <v>90</v>
      </c>
      <c r="H20" s="104">
        <v>8.67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3.245742955333016</v>
      </c>
      <c r="D21" s="29"/>
      <c r="E21" s="103">
        <v>35</v>
      </c>
      <c r="F21" s="104">
        <v>309.7</v>
      </c>
      <c r="G21" s="104">
        <v>105</v>
      </c>
      <c r="H21" s="104">
        <v>2.95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74</v>
      </c>
    </row>
    <row r="22" spans="1:18" ht="12.75">
      <c r="A22" s="69" t="s">
        <v>51</v>
      </c>
      <c r="B22" s="70"/>
      <c r="C22" s="71">
        <f>59.3*AvCO*DilutionFactor</f>
        <v>39.73798196015538</v>
      </c>
      <c r="D22" s="29"/>
      <c r="E22" s="103">
        <v>40</v>
      </c>
      <c r="F22" s="106">
        <v>307.7</v>
      </c>
      <c r="G22" s="106">
        <v>111</v>
      </c>
      <c r="H22" s="106">
        <v>2.17</v>
      </c>
      <c r="I22" s="105"/>
      <c r="J22" s="94"/>
      <c r="L22" s="29"/>
      <c r="M22" s="1">
        <v>1</v>
      </c>
      <c r="N22" s="39">
        <v>6.75</v>
      </c>
      <c r="O22" s="39">
        <v>19</v>
      </c>
      <c r="P22" s="39">
        <v>18</v>
      </c>
      <c r="Q22" s="39">
        <v>16</v>
      </c>
      <c r="R22" s="36">
        <v>2</v>
      </c>
    </row>
    <row r="23" spans="1:18" ht="12.75">
      <c r="A23" s="69" t="s">
        <v>52</v>
      </c>
      <c r="B23" s="72"/>
      <c r="C23" s="71">
        <f>100-COLoss-HCLoss</f>
        <v>94.24936230654065</v>
      </c>
      <c r="D23" s="29"/>
      <c r="E23" s="103">
        <v>45</v>
      </c>
      <c r="F23" s="106">
        <v>311.7</v>
      </c>
      <c r="G23" s="106">
        <v>118</v>
      </c>
      <c r="H23" s="106">
        <v>1.29</v>
      </c>
      <c r="I23" s="105"/>
      <c r="J23" s="94"/>
      <c r="L23" s="29"/>
      <c r="M23" s="1">
        <v>2</v>
      </c>
      <c r="N23" s="39">
        <v>4.2</v>
      </c>
      <c r="O23" s="39">
        <v>19</v>
      </c>
      <c r="P23" s="39">
        <v>14</v>
      </c>
      <c r="Q23" s="39">
        <v>13</v>
      </c>
      <c r="R23" s="36">
        <v>1</v>
      </c>
    </row>
    <row r="24" spans="1:18" ht="12.75">
      <c r="A24" s="69" t="s">
        <v>53</v>
      </c>
      <c r="B24" s="70"/>
      <c r="C24" s="71">
        <f>100-DryGasLoss-BoilWaterLoss</f>
        <v>78.28733145063713</v>
      </c>
      <c r="D24" s="29"/>
      <c r="E24" s="103">
        <v>50</v>
      </c>
      <c r="F24" s="106">
        <v>307.5</v>
      </c>
      <c r="G24" s="106">
        <v>123</v>
      </c>
      <c r="H24" s="106">
        <v>0.91</v>
      </c>
      <c r="I24" s="105"/>
      <c r="J24" s="94"/>
      <c r="L24" s="29"/>
      <c r="M24" s="1">
        <v>3</v>
      </c>
      <c r="N24" s="39">
        <v>4.7</v>
      </c>
      <c r="O24" s="39">
        <v>19</v>
      </c>
      <c r="P24" s="39">
        <v>14</v>
      </c>
      <c r="Q24" s="39">
        <v>17</v>
      </c>
      <c r="R24" s="36">
        <v>3</v>
      </c>
    </row>
    <row r="25" spans="1:18" ht="12.75">
      <c r="A25" s="73" t="s">
        <v>54</v>
      </c>
      <c r="B25" s="74"/>
      <c r="C25" s="75">
        <f>HTransEffic*CombustEffic/100</f>
        <v>73.78531065903333</v>
      </c>
      <c r="D25" s="29"/>
      <c r="E25" s="103">
        <v>55</v>
      </c>
      <c r="F25" s="106">
        <v>311</v>
      </c>
      <c r="G25" s="106">
        <v>95</v>
      </c>
      <c r="H25" s="106">
        <v>22.91</v>
      </c>
      <c r="I25" s="105"/>
      <c r="J25" s="94"/>
      <c r="L25" s="29"/>
      <c r="M25" s="1">
        <v>4</v>
      </c>
      <c r="N25" s="39">
        <v>4.4</v>
      </c>
      <c r="O25" s="39">
        <v>19</v>
      </c>
      <c r="P25" s="39">
        <v>14</v>
      </c>
      <c r="Q25" s="39">
        <v>16</v>
      </c>
      <c r="R25" s="36">
        <v>2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302.2</v>
      </c>
      <c r="G26" s="106">
        <v>122</v>
      </c>
      <c r="H26" s="106">
        <v>3.67</v>
      </c>
      <c r="I26" s="105"/>
      <c r="J26" s="94"/>
      <c r="L26" s="29"/>
      <c r="M26" s="1">
        <v>5</v>
      </c>
      <c r="N26" s="39">
        <v>4.3</v>
      </c>
      <c r="O26" s="39">
        <v>19</v>
      </c>
      <c r="P26" s="39">
        <v>15</v>
      </c>
      <c r="Q26" s="39">
        <v>14</v>
      </c>
      <c r="R26" s="36">
        <v>3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292.5</v>
      </c>
      <c r="G27" s="106">
        <v>140</v>
      </c>
      <c r="H27" s="106">
        <v>7.25</v>
      </c>
      <c r="I27" s="105"/>
      <c r="J27" s="94"/>
      <c r="L27" s="29"/>
      <c r="M27" s="1">
        <v>6</v>
      </c>
      <c r="N27" s="39">
        <v>4.8</v>
      </c>
      <c r="O27" s="39">
        <v>19</v>
      </c>
      <c r="P27" s="39">
        <v>13.5</v>
      </c>
      <c r="Q27" s="39">
        <v>16</v>
      </c>
      <c r="R27" s="36">
        <v>2</v>
      </c>
    </row>
    <row r="28" spans="1:18" ht="12.75">
      <c r="A28" s="14">
        <v>1</v>
      </c>
      <c r="B28" s="55">
        <v>0.9983</v>
      </c>
      <c r="C28" s="55">
        <v>1.1657</v>
      </c>
      <c r="D28" s="5">
        <f aca="true" t="shared" si="0" ref="D28:D33">IF(FiltDirty-FiltClean&gt;0,FiltDirty-FiltClean,0)</f>
        <v>0.1674</v>
      </c>
      <c r="E28" s="103">
        <v>70</v>
      </c>
      <c r="F28" s="106">
        <v>294.3</v>
      </c>
      <c r="G28" s="106">
        <v>142</v>
      </c>
      <c r="H28" s="106">
        <v>9.02</v>
      </c>
      <c r="I28" s="105"/>
      <c r="J28" s="94"/>
      <c r="L28" s="29"/>
      <c r="M28" s="1">
        <v>7</v>
      </c>
      <c r="N28" s="39">
        <v>5.2</v>
      </c>
      <c r="O28" s="39">
        <v>19</v>
      </c>
      <c r="P28" s="39">
        <v>5.2</v>
      </c>
      <c r="Q28" s="39">
        <v>15</v>
      </c>
      <c r="R28" s="36">
        <v>2</v>
      </c>
    </row>
    <row r="29" spans="1:18" ht="12.75">
      <c r="A29" s="14">
        <v>2</v>
      </c>
      <c r="B29" s="55">
        <v>0.9984</v>
      </c>
      <c r="C29" s="55">
        <v>1.0012</v>
      </c>
      <c r="D29" s="5">
        <f t="shared" si="0"/>
        <v>0.0028000000000001357</v>
      </c>
      <c r="E29" s="103">
        <v>75</v>
      </c>
      <c r="F29" s="106">
        <v>320.9</v>
      </c>
      <c r="G29" s="106">
        <v>154</v>
      </c>
      <c r="H29" s="106">
        <v>4.67</v>
      </c>
      <c r="I29" s="105"/>
      <c r="J29" s="94"/>
      <c r="L29" s="29"/>
      <c r="M29" s="1">
        <v>8</v>
      </c>
      <c r="N29" s="39">
        <v>5.3</v>
      </c>
      <c r="O29" s="39">
        <v>19</v>
      </c>
      <c r="P29" s="39">
        <v>5.3</v>
      </c>
      <c r="Q29" s="39">
        <v>16</v>
      </c>
      <c r="R29" s="36">
        <v>2</v>
      </c>
    </row>
    <row r="30" spans="1:18" ht="12.75">
      <c r="A30" s="14">
        <v>3</v>
      </c>
      <c r="B30" s="55">
        <v>0.9994</v>
      </c>
      <c r="C30" s="55">
        <v>1.0452</v>
      </c>
      <c r="D30" s="5">
        <f t="shared" si="0"/>
        <v>0.04579999999999995</v>
      </c>
      <c r="E30" s="103">
        <v>80</v>
      </c>
      <c r="F30" s="106">
        <v>323.8</v>
      </c>
      <c r="G30" s="106">
        <v>161</v>
      </c>
      <c r="H30" s="106">
        <v>5.24</v>
      </c>
      <c r="I30" s="105"/>
      <c r="J30" s="94"/>
      <c r="L30" s="29"/>
      <c r="M30" s="1">
        <v>9</v>
      </c>
      <c r="N30" s="39">
        <v>3.3</v>
      </c>
      <c r="O30" s="39">
        <v>19</v>
      </c>
      <c r="P30" s="39">
        <v>3.3</v>
      </c>
      <c r="Q30" s="39">
        <v>16</v>
      </c>
      <c r="R30" s="36">
        <v>3</v>
      </c>
    </row>
    <row r="31" spans="1:18" ht="12.75">
      <c r="A31" s="14">
        <v>4</v>
      </c>
      <c r="B31" s="55">
        <v>1.0011</v>
      </c>
      <c r="C31" s="55">
        <v>1.0024</v>
      </c>
      <c r="D31" s="5">
        <f t="shared" si="0"/>
        <v>0.0012999999999998568</v>
      </c>
      <c r="E31" s="103">
        <v>85</v>
      </c>
      <c r="F31" s="106">
        <v>313.9</v>
      </c>
      <c r="G31" s="106">
        <v>168</v>
      </c>
      <c r="H31" s="106">
        <v>4.5</v>
      </c>
      <c r="I31" s="105"/>
      <c r="J31" s="94"/>
      <c r="L31" s="29"/>
      <c r="M31" s="1">
        <v>10</v>
      </c>
      <c r="N31" s="39">
        <v>1.4</v>
      </c>
      <c r="O31" s="39">
        <v>19</v>
      </c>
      <c r="P31" s="39">
        <v>1.4</v>
      </c>
      <c r="Q31" s="39">
        <v>15</v>
      </c>
      <c r="R31" s="36">
        <v>1</v>
      </c>
    </row>
    <row r="32" spans="1:18" ht="12.75">
      <c r="A32" s="14">
        <v>5</v>
      </c>
      <c r="B32" s="55">
        <v>1.0107</v>
      </c>
      <c r="C32" s="55">
        <v>1.0411</v>
      </c>
      <c r="D32" s="5">
        <f t="shared" si="0"/>
        <v>0.030399999999999983</v>
      </c>
      <c r="E32" s="103">
        <v>90</v>
      </c>
      <c r="F32" s="106">
        <v>316.8</v>
      </c>
      <c r="G32" s="106">
        <v>166</v>
      </c>
      <c r="H32" s="106">
        <v>4.57</v>
      </c>
      <c r="I32" s="105"/>
      <c r="J32" s="94"/>
      <c r="L32" s="29"/>
      <c r="M32" s="1">
        <v>11</v>
      </c>
      <c r="N32" s="39">
        <v>2.1</v>
      </c>
      <c r="O32" s="39">
        <v>19</v>
      </c>
      <c r="P32" s="39">
        <v>2.1</v>
      </c>
      <c r="Q32" s="39">
        <v>16</v>
      </c>
      <c r="R32" s="36">
        <v>2</v>
      </c>
    </row>
    <row r="33" spans="1:18" ht="13.5" thickBot="1">
      <c r="A33" s="14">
        <v>6</v>
      </c>
      <c r="B33" s="55">
        <v>1.0101</v>
      </c>
      <c r="C33" s="55">
        <v>1.0109</v>
      </c>
      <c r="D33" s="5">
        <f t="shared" si="0"/>
        <v>0.0007999999999999119</v>
      </c>
      <c r="E33" s="103">
        <v>95</v>
      </c>
      <c r="F33" s="104">
        <v>306.8</v>
      </c>
      <c r="G33" s="104">
        <v>166</v>
      </c>
      <c r="H33" s="104">
        <v>4.6</v>
      </c>
      <c r="I33" s="105"/>
      <c r="J33" s="94"/>
      <c r="L33" s="29"/>
      <c r="M33" s="1">
        <v>12</v>
      </c>
      <c r="N33" s="39">
        <v>3.6</v>
      </c>
      <c r="O33" s="39">
        <v>19</v>
      </c>
      <c r="P33" s="39">
        <v>3.6</v>
      </c>
      <c r="Q33" s="39">
        <v>15.5</v>
      </c>
      <c r="R33" s="36">
        <v>4</v>
      </c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>
        <v>305.7</v>
      </c>
      <c r="G34" s="104">
        <v>171</v>
      </c>
      <c r="H34" s="104">
        <v>18.02</v>
      </c>
      <c r="I34" s="105"/>
      <c r="J34" s="94"/>
      <c r="L34" s="29"/>
      <c r="M34" s="1">
        <v>13</v>
      </c>
      <c r="N34" s="39">
        <v>3.5</v>
      </c>
      <c r="O34" s="39">
        <v>19</v>
      </c>
      <c r="P34" s="39">
        <v>3.5</v>
      </c>
      <c r="Q34" s="39">
        <v>14</v>
      </c>
      <c r="R34" s="36">
        <v>2</v>
      </c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255.8</v>
      </c>
      <c r="G35" s="104">
        <v>189</v>
      </c>
      <c r="H35" s="104">
        <v>21.42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>
        <v>237.9</v>
      </c>
      <c r="G36" s="104">
        <v>191</v>
      </c>
      <c r="H36" s="104">
        <v>20.46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0.24849999999999983</v>
      </c>
      <c r="E37" s="103">
        <v>115</v>
      </c>
      <c r="F37" s="104"/>
      <c r="G37" s="104"/>
      <c r="H37" s="104"/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/>
      <c r="G38" s="104"/>
      <c r="H38" s="104"/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/>
      <c r="G39" s="104"/>
      <c r="H39" s="104"/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75</v>
      </c>
      <c r="N44" s="1">
        <v>1</v>
      </c>
      <c r="O44" s="1" t="s">
        <v>76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77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78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79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2008-02-05T01:23:06Z</dcterms:modified>
  <cp:category/>
  <cp:version/>
  <cp:contentType/>
  <cp:contentStatus/>
</cp:coreProperties>
</file>