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4: change probe filter
5: slow kindling start
7: close bells</t>
        </r>
      </text>
    </comment>
    <comment ref="E1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11: pile shifts to right</t>
        </r>
      </text>
    </comment>
    <comment ref="E1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21: change probe filters
24: poke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25: change probe filter
27: change probe filter
28: open bells</t>
        </r>
      </text>
    </comment>
    <comment ref="E2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30: change probe filters</t>
        </r>
      </text>
    </comment>
    <comment ref="E2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58: close AB door (378 FT) &gt;&gt; drop in CO</t>
        </r>
      </text>
    </comment>
    <comment ref="E2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73: still clear under pile - well aerated</t>
        </r>
      </text>
    </comment>
    <comment ref="E3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90: poke
</t>
        </r>
      </text>
    </comment>
    <comment ref="E3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98: computer crash. Measurements restarted at 115
99: pull Condar filters</t>
        </r>
      </text>
    </comment>
    <comment ref="E3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115: restart Testo
change probe filter
118: change probe filter</t>
        </r>
      </text>
    </comment>
    <comment ref="E3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121: poke</t>
        </r>
      </text>
    </comment>
    <comment ref="E3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127: close air</t>
        </r>
      </text>
    </comment>
  </commentList>
</comments>
</file>

<file path=xl/sharedStrings.xml><?xml version="1.0" encoding="utf-8"?>
<sst xmlns="http://schemas.openxmlformats.org/spreadsheetml/2006/main" count="94" uniqueCount="86">
  <si>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</si>
  <si>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</si>
  <si>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</si>
  <si>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</si>
  <si>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</si>
  <si>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</si>
  <si>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</si>
  <si>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</si>
  <si>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</si>
  <si>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</si>
  <si>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</si>
  <si>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</si>
  <si>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</si>
  <si>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</si>
  <si>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</si>
  <si>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</si>
  <si>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</si>
  <si>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</si>
  <si>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</si>
  <si>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</si>
  <si>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</si>
  <si>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</si>
  <si>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</si>
  <si>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</si>
  <si>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</si>
  <si>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</si>
  <si>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</si>
  <si>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</si>
  <si>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</si>
  <si>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</si>
  <si>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</si>
  <si>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</si>
  <si>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</si>
  <si>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</si>
  <si>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</si>
  <si>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</si>
  <si>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</si>
  <si>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</si>
  <si>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</si>
  <si>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</si>
  <si>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</si>
  <si>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</si>
  <si>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</si>
  <si>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</si>
  <si>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</si>
  <si>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</si>
  <si>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</si>
  <si>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</si>
  <si>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</si>
  <si>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</si>
  <si>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</si>
  <si>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</si>
  <si>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</si>
  <si>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</si>
  <si>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</si>
  <si>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</si>
  <si>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</si>
  <si>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</si>
  <si>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</si>
  <si>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</si>
  <si>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</si>
  <si>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</si>
  <si>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</si>
  <si>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</si>
  <si>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</si>
  <si>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</si>
  <si>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</si>
  <si>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</si>
  <si>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</si>
  <si>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</si>
  <si>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</si>
  <si>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</si>
  <si>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</si>
  <si>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</si>
  <si>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</si>
  <si>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</si>
  <si>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</si>
  <si>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</si>
  <si>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</si>
  <si>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Maple</t>
  </si>
  <si>
    <t>HKJ-26</t>
  </si>
  <si>
    <t>cloudy</t>
  </si>
  <si>
    <t>all round pieces</t>
  </si>
  <si>
    <t>warm fuel, cold kindling</t>
  </si>
  <si>
    <t>RH</t>
  </si>
  <si>
    <t>180F fbox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</si>
</sst>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44280697"/>
        <c:axId val="62981954"/>
      </c:lineChart>
      <c:catAx>
        <c:axId val="4428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2981954"/>
        <c:crosses val="autoZero"/>
        <c:auto val="0"/>
        <c:lblOffset val="100"/>
        <c:tickLblSkip val="2"/>
        <c:noMultiLvlLbl val="0"/>
      </c:catAx>
      <c:valAx>
        <c:axId val="6298195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4280697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4">
      <selection activeCell="I43" sqref="I4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78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HKJ-26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39496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17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>
        <f>AmbientTemperature</f>
        <v>35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68.5</v>
      </c>
      <c r="D5" s="29"/>
      <c r="E5" s="2" t="s">
        <v>12</v>
      </c>
      <c r="F5" s="20"/>
      <c r="G5" s="18">
        <f>(StartTime)</f>
        <v>0.6770833333333334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3.5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10</v>
      </c>
      <c r="D7" s="29"/>
      <c r="E7" s="2" t="s">
        <v>18</v>
      </c>
      <c r="F7" s="2"/>
      <c r="G7" s="6"/>
      <c r="H7" s="1" t="str">
        <f>FuelType</f>
        <v>Maple</v>
      </c>
      <c r="I7" s="30"/>
      <c r="J7" s="30"/>
      <c r="K7"/>
      <c r="L7" t="s">
        <v>4</v>
      </c>
      <c r="M7"/>
      <c r="N7" s="55" t="s">
        <v>80</v>
      </c>
      <c r="O7" s="45" t="s">
        <v>5</v>
      </c>
      <c r="P7" s="45"/>
      <c r="Q7" s="81">
        <v>39496</v>
      </c>
    </row>
    <row r="8" spans="1:17" ht="12.75" outlineLevel="1">
      <c r="A8" s="65" t="s">
        <v>19</v>
      </c>
      <c r="B8" s="65"/>
      <c r="C8" s="76">
        <f>(AVERAGE(Length)+SUM(Circumf))/(WtFuel-WtKindl)</f>
        <v>2.4923076923076923</v>
      </c>
      <c r="D8" s="29"/>
      <c r="E8" s="2" t="s">
        <v>20</v>
      </c>
      <c r="F8" s="4"/>
      <c r="G8" s="22"/>
      <c r="H8" s="30" t="str">
        <f>O15</f>
        <v>all round pieces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2.25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0.6770833333333334</v>
      </c>
      <c r="O9" s="45" t="s">
        <v>9</v>
      </c>
      <c r="P9" s="45"/>
      <c r="Q9" s="36">
        <v>35</v>
      </c>
    </row>
    <row r="10" spans="1:17" ht="12.75" outlineLevel="1">
      <c r="A10" s="65" t="s">
        <v>23</v>
      </c>
      <c r="B10" s="65"/>
      <c r="C10" s="32">
        <f>AVERAGE(StackTemp)</f>
        <v>316.6499999999999</v>
      </c>
      <c r="D10" s="29"/>
      <c r="E10" s="97"/>
      <c r="F10" s="97"/>
      <c r="G10" s="97"/>
      <c r="H10" s="97"/>
      <c r="I10" s="98"/>
      <c r="J10" s="98"/>
      <c r="K10"/>
      <c r="M10" s="1" t="s">
        <v>84</v>
      </c>
      <c r="N10" s="38">
        <v>40</v>
      </c>
      <c r="O10" s="45" t="s">
        <v>13</v>
      </c>
      <c r="P10" s="55" t="s">
        <v>81</v>
      </c>
      <c r="Q10" s="55"/>
    </row>
    <row r="11" spans="1:17" ht="12.75" outlineLevel="1">
      <c r="A11" s="65" t="s">
        <v>24</v>
      </c>
      <c r="B11" s="65"/>
      <c r="C11" s="76">
        <f>AVERAGE(Ocalc)/10</f>
        <v>13.509259259259258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0.08787142857142857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0.8245258729015208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2.8278626910548734</v>
      </c>
      <c r="D14" s="29"/>
      <c r="E14" s="103">
        <v>0</v>
      </c>
      <c r="F14" s="104">
        <v>109.3</v>
      </c>
      <c r="G14" s="104">
        <v>209</v>
      </c>
      <c r="H14" s="104">
        <v>0</v>
      </c>
      <c r="I14" s="105"/>
      <c r="J14" s="93"/>
      <c r="L14" s="1" t="s">
        <v>34</v>
      </c>
      <c r="N14" s="64" t="s">
        <v>79</v>
      </c>
      <c r="O14" s="108">
        <v>2233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11.485858585858583</v>
      </c>
      <c r="D15" s="29"/>
      <c r="E15" s="103">
        <v>5</v>
      </c>
      <c r="F15" s="104">
        <v>131.6</v>
      </c>
      <c r="G15" s="104">
        <v>194</v>
      </c>
      <c r="H15" s="104">
        <v>17.03</v>
      </c>
      <c r="I15" s="105"/>
      <c r="J15" s="94"/>
      <c r="L15" s="29"/>
      <c r="M15" s="29"/>
      <c r="N15" s="29"/>
      <c r="O15" s="57" t="s">
        <v>82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11.854256</v>
      </c>
      <c r="D16" s="29"/>
      <c r="E16" s="103">
        <v>10</v>
      </c>
      <c r="F16" s="104">
        <v>240.9</v>
      </c>
      <c r="G16" s="104">
        <v>137</v>
      </c>
      <c r="H16" s="104">
        <v>8.28</v>
      </c>
      <c r="I16" s="105"/>
      <c r="J16" s="94"/>
      <c r="L16" s="2" t="s">
        <v>37</v>
      </c>
      <c r="M16" s="2"/>
      <c r="N16" s="56">
        <v>3.5</v>
      </c>
      <c r="O16" s="57" t="s">
        <v>83</v>
      </c>
      <c r="P16" s="54"/>
      <c r="Q16" s="58"/>
    </row>
    <row r="17" spans="1:17" ht="12.75">
      <c r="A17" s="65" t="s">
        <v>40</v>
      </c>
      <c r="B17" s="65"/>
      <c r="C17" s="76">
        <f>gmKgCO*9.75/86</f>
        <v>1.6705784044228251</v>
      </c>
      <c r="D17" s="29"/>
      <c r="E17" s="103">
        <v>15</v>
      </c>
      <c r="F17" s="104">
        <v>297.1</v>
      </c>
      <c r="G17" s="104">
        <v>100</v>
      </c>
      <c r="H17" s="104">
        <v>20.15</v>
      </c>
      <c r="I17" s="105"/>
      <c r="J17" s="94"/>
      <c r="L17" s="1" t="s">
        <v>39</v>
      </c>
      <c r="N17" s="56">
        <v>0</v>
      </c>
      <c r="O17" s="59" t="s">
        <v>85</v>
      </c>
      <c r="P17" s="60"/>
      <c r="Q17" s="61"/>
    </row>
    <row r="18" spans="1:17" ht="12.75">
      <c r="A18" s="65" t="s">
        <v>41</v>
      </c>
      <c r="B18" s="65"/>
      <c r="C18" s="76">
        <f>gmKgCondar*33/86</f>
        <v>0.21959757600085575</v>
      </c>
      <c r="D18" s="29"/>
      <c r="E18" s="103">
        <v>20</v>
      </c>
      <c r="F18" s="104">
        <v>326.2</v>
      </c>
      <c r="G18" s="104">
        <v>106</v>
      </c>
      <c r="H18" s="104">
        <v>7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12.165563943291005</v>
      </c>
      <c r="D19" s="29"/>
      <c r="E19" s="103">
        <v>25</v>
      </c>
      <c r="F19" s="104">
        <v>355.8</v>
      </c>
      <c r="G19" s="104">
        <v>84</v>
      </c>
      <c r="H19" s="104">
        <v>40.43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0.0494</v>
      </c>
      <c r="D20" s="29"/>
      <c r="E20" s="103">
        <v>30</v>
      </c>
      <c r="F20" s="104">
        <v>348.3</v>
      </c>
      <c r="G20" s="104">
        <v>80</v>
      </c>
      <c r="H20" s="104">
        <v>22.6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0.5722845920022301</v>
      </c>
      <c r="D21" s="29"/>
      <c r="E21" s="103">
        <v>35</v>
      </c>
      <c r="F21" s="104">
        <v>356.2</v>
      </c>
      <c r="G21" s="104">
        <v>95</v>
      </c>
      <c r="H21" s="104">
        <v>2.88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72</v>
      </c>
    </row>
    <row r="22" spans="1:18" ht="12.75">
      <c r="A22" s="69" t="s">
        <v>51</v>
      </c>
      <c r="B22" s="70"/>
      <c r="C22" s="71">
        <f>59.3*AvCO*DilutionFactor</f>
        <v>14.73535823388338</v>
      </c>
      <c r="D22" s="29"/>
      <c r="E22" s="103">
        <v>40</v>
      </c>
      <c r="F22" s="106">
        <v>361.2</v>
      </c>
      <c r="G22" s="106">
        <v>111</v>
      </c>
      <c r="H22" s="106">
        <v>1.82</v>
      </c>
      <c r="I22" s="105"/>
      <c r="J22" s="94"/>
      <c r="L22" s="29"/>
      <c r="M22" s="1">
        <v>1</v>
      </c>
      <c r="N22" s="39">
        <v>8.3</v>
      </c>
      <c r="O22" s="39">
        <v>17</v>
      </c>
      <c r="P22" s="39">
        <v>16</v>
      </c>
      <c r="Q22" s="39">
        <v>16</v>
      </c>
      <c r="R22" s="36">
        <v>1</v>
      </c>
    </row>
    <row r="23" spans="1:18" ht="12.75">
      <c r="A23" s="69" t="s">
        <v>52</v>
      </c>
      <c r="B23" s="72"/>
      <c r="C23" s="71">
        <f>100-COLoss-HCLoss</f>
        <v>98.10982401957632</v>
      </c>
      <c r="D23" s="29"/>
      <c r="E23" s="103">
        <v>45</v>
      </c>
      <c r="F23" s="106">
        <v>364.5</v>
      </c>
      <c r="G23" s="106">
        <v>117</v>
      </c>
      <c r="H23" s="106">
        <v>2.5</v>
      </c>
      <c r="I23" s="105"/>
      <c r="J23" s="94"/>
      <c r="L23" s="29"/>
      <c r="M23" s="1">
        <v>2</v>
      </c>
      <c r="N23" s="39">
        <v>4.6</v>
      </c>
      <c r="O23" s="39">
        <v>17</v>
      </c>
      <c r="P23" s="39">
        <v>13</v>
      </c>
      <c r="Q23" s="39">
        <v>16</v>
      </c>
      <c r="R23" s="36">
        <v>1</v>
      </c>
    </row>
    <row r="24" spans="1:18" ht="12.75">
      <c r="A24" s="69" t="s">
        <v>53</v>
      </c>
      <c r="B24" s="70"/>
      <c r="C24" s="71">
        <f>100-DryGasLoss-BoilWaterLoss</f>
        <v>75.980180056709</v>
      </c>
      <c r="D24" s="29"/>
      <c r="E24" s="103">
        <v>50</v>
      </c>
      <c r="F24" s="106">
        <v>360.4</v>
      </c>
      <c r="G24" s="106">
        <v>116</v>
      </c>
      <c r="H24" s="106">
        <v>2.56</v>
      </c>
      <c r="I24" s="105"/>
      <c r="J24" s="94"/>
      <c r="L24" s="29"/>
      <c r="M24" s="1">
        <v>3</v>
      </c>
      <c r="N24" s="39">
        <v>9.6</v>
      </c>
      <c r="O24" s="39">
        <v>17</v>
      </c>
      <c r="P24" s="39">
        <v>18</v>
      </c>
      <c r="Q24" s="39">
        <v>16</v>
      </c>
      <c r="R24" s="36">
        <v>1</v>
      </c>
    </row>
    <row r="25" spans="1:18" ht="12.75">
      <c r="A25" s="73" t="s">
        <v>54</v>
      </c>
      <c r="B25" s="74"/>
      <c r="C25" s="75">
        <f>HTransEffic*CombustEffic/100</f>
        <v>74.54402094339443</v>
      </c>
      <c r="D25" s="29"/>
      <c r="E25" s="103">
        <v>55</v>
      </c>
      <c r="F25" s="106">
        <v>369.6</v>
      </c>
      <c r="G25" s="106">
        <v>116</v>
      </c>
      <c r="H25" s="106">
        <v>1.79</v>
      </c>
      <c r="I25" s="105"/>
      <c r="J25" s="94"/>
      <c r="L25" s="29"/>
      <c r="M25" s="1">
        <v>4</v>
      </c>
      <c r="N25" s="39">
        <v>8.2</v>
      </c>
      <c r="O25" s="39">
        <v>17</v>
      </c>
      <c r="P25" s="39">
        <v>15</v>
      </c>
      <c r="Q25" s="39">
        <v>16</v>
      </c>
      <c r="R25" s="36">
        <v>1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349.7</v>
      </c>
      <c r="G26" s="106">
        <v>125</v>
      </c>
      <c r="H26" s="106">
        <v>1.15</v>
      </c>
      <c r="I26" s="105"/>
      <c r="J26" s="94"/>
      <c r="L26" s="29"/>
      <c r="M26" s="1">
        <v>5</v>
      </c>
      <c r="N26" s="39">
        <v>7.5</v>
      </c>
      <c r="O26" s="39">
        <v>17</v>
      </c>
      <c r="P26" s="39">
        <v>15</v>
      </c>
      <c r="Q26" s="39">
        <v>16</v>
      </c>
      <c r="R26" s="36">
        <v>1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344.9</v>
      </c>
      <c r="G27" s="106">
        <v>119</v>
      </c>
      <c r="H27" s="106">
        <v>0.74</v>
      </c>
      <c r="I27" s="105"/>
      <c r="J27" s="94"/>
      <c r="L27" s="29"/>
      <c r="M27" s="1">
        <v>6</v>
      </c>
      <c r="N27" s="39">
        <v>8.1</v>
      </c>
      <c r="O27" s="39">
        <v>17</v>
      </c>
      <c r="P27" s="39">
        <v>17</v>
      </c>
      <c r="Q27" s="39">
        <v>16</v>
      </c>
      <c r="R27" s="36">
        <v>1</v>
      </c>
    </row>
    <row r="28" spans="1:18" ht="12.75">
      <c r="A28" s="14">
        <v>1</v>
      </c>
      <c r="B28" s="55">
        <v>0.9918</v>
      </c>
      <c r="C28" s="55">
        <v>1.0401</v>
      </c>
      <c r="D28" s="5">
        <f aca="true" t="shared" si="0" ref="D28:D33">IF(FiltDirty-FiltClean&gt;0,FiltDirty-FiltClean,0)</f>
        <v>0.04830000000000001</v>
      </c>
      <c r="E28" s="103">
        <v>70</v>
      </c>
      <c r="F28" s="106">
        <v>347.4</v>
      </c>
      <c r="G28" s="106">
        <v>129</v>
      </c>
      <c r="H28" s="106">
        <v>1.15</v>
      </c>
      <c r="I28" s="105"/>
      <c r="J28" s="94"/>
      <c r="L28" s="29"/>
      <c r="M28" s="1">
        <v>7</v>
      </c>
      <c r="N28" s="39">
        <v>5.2</v>
      </c>
      <c r="O28" s="39">
        <v>17</v>
      </c>
      <c r="P28" s="39">
        <v>14</v>
      </c>
      <c r="Q28" s="39">
        <v>16</v>
      </c>
      <c r="R28" s="36">
        <v>1</v>
      </c>
    </row>
    <row r="29" spans="1:18" ht="12.75">
      <c r="A29" s="14">
        <v>2</v>
      </c>
      <c r="B29" s="55">
        <v>0.9986</v>
      </c>
      <c r="C29" s="55">
        <v>1.0011</v>
      </c>
      <c r="D29" s="5">
        <f t="shared" si="0"/>
        <v>0.0025000000000000577</v>
      </c>
      <c r="E29" s="103">
        <v>75</v>
      </c>
      <c r="F29" s="106">
        <v>345.1</v>
      </c>
      <c r="G29" s="106">
        <v>136</v>
      </c>
      <c r="H29" s="106">
        <v>2.14</v>
      </c>
      <c r="I29" s="105"/>
      <c r="J29" s="94"/>
      <c r="L29" s="29"/>
      <c r="M29" s="1">
        <v>8</v>
      </c>
      <c r="N29" s="39">
        <v>3.8</v>
      </c>
      <c r="O29" s="39">
        <v>17</v>
      </c>
      <c r="P29" s="39">
        <v>12</v>
      </c>
      <c r="Q29" s="39">
        <v>16</v>
      </c>
      <c r="R29" s="36">
        <v>1</v>
      </c>
    </row>
    <row r="30" spans="1:18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342.8</v>
      </c>
      <c r="G30" s="106">
        <v>141</v>
      </c>
      <c r="H30" s="106">
        <v>3.4</v>
      </c>
      <c r="I30" s="105"/>
      <c r="J30" s="94"/>
      <c r="L30" s="29"/>
      <c r="M30" s="1">
        <v>9</v>
      </c>
      <c r="N30" s="39">
        <v>4.9</v>
      </c>
      <c r="O30" s="39">
        <v>17</v>
      </c>
      <c r="P30" s="39">
        <v>13</v>
      </c>
      <c r="Q30" s="39">
        <v>16</v>
      </c>
      <c r="R30" s="36">
        <v>1</v>
      </c>
    </row>
    <row r="31" spans="1:18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342.9</v>
      </c>
      <c r="G31" s="106">
        <v>145</v>
      </c>
      <c r="H31" s="106">
        <v>6.74</v>
      </c>
      <c r="I31" s="105"/>
      <c r="J31" s="94"/>
      <c r="L31" s="29"/>
      <c r="M31" s="1">
        <v>10</v>
      </c>
      <c r="N31" s="39">
        <v>4.8</v>
      </c>
      <c r="O31" s="39">
        <v>17</v>
      </c>
      <c r="P31" s="39">
        <v>13</v>
      </c>
      <c r="Q31" s="39">
        <v>16</v>
      </c>
      <c r="R31" s="36">
        <v>1</v>
      </c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344.8</v>
      </c>
      <c r="G32" s="106">
        <v>149</v>
      </c>
      <c r="H32" s="106">
        <v>7.96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342</v>
      </c>
      <c r="G33" s="104">
        <v>132</v>
      </c>
      <c r="H33" s="104">
        <v>3.05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62</v>
      </c>
      <c r="B34" s="55">
        <v>1.0119</v>
      </c>
      <c r="C34" s="55">
        <v>1.0133</v>
      </c>
      <c r="D34" s="5"/>
      <c r="E34" s="103">
        <v>100</v>
      </c>
      <c r="F34" s="104">
        <v>335.4</v>
      </c>
      <c r="G34" s="104">
        <v>144.5</v>
      </c>
      <c r="H34" s="104">
        <v>7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335.4</v>
      </c>
      <c r="G35" s="104">
        <v>144.5</v>
      </c>
      <c r="H35" s="104">
        <v>7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-0.0014000000000000679</v>
      </c>
      <c r="E36" s="103">
        <v>110</v>
      </c>
      <c r="F36" s="104">
        <v>335.4</v>
      </c>
      <c r="G36" s="104">
        <v>144.5</v>
      </c>
      <c r="H36" s="104">
        <v>7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0.0494</v>
      </c>
      <c r="E37" s="103">
        <v>115</v>
      </c>
      <c r="F37" s="104">
        <v>330.3</v>
      </c>
      <c r="G37" s="104">
        <v>156</v>
      </c>
      <c r="H37" s="104">
        <v>10.91</v>
      </c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>
        <v>327.9</v>
      </c>
      <c r="G38" s="104">
        <v>173</v>
      </c>
      <c r="H38" s="104">
        <v>24.33</v>
      </c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>
        <v>334.9</v>
      </c>
      <c r="G39" s="104">
        <v>173</v>
      </c>
      <c r="H39" s="104">
        <v>9.45</v>
      </c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104">
        <v>262.9</v>
      </c>
      <c r="G40" s="104">
        <v>185</v>
      </c>
      <c r="H40" s="104">
        <v>10.64</v>
      </c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104">
        <v>223.3</v>
      </c>
      <c r="G41" s="104">
        <v>195</v>
      </c>
      <c r="H41" s="104">
        <v>16.34</v>
      </c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73</v>
      </c>
      <c r="N44" s="1">
        <v>1</v>
      </c>
      <c r="O44" s="1" t="s">
        <v>74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75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76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77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2008-02-19T01:01:11Z</dcterms:modified>
  <cp:category/>
  <cp:version/>
  <cp:contentType/>
  <cp:contentStatus/>
</cp:coreProperties>
</file>