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C13" i="1"/>
  <c r="C12"/>
  <c r="D29"/>
  <c r="D30"/>
  <c r="D31"/>
  <c r="D32"/>
  <c r="D33"/>
  <c r="D34"/>
  <c r="D37"/>
  <c r="C15"/>
  <c r="C3"/>
  <c r="H9"/>
  <c r="J3"/>
  <c r="G4"/>
  <c r="H7"/>
  <c r="F3"/>
  <c r="J4"/>
  <c r="G9"/>
  <c r="G5"/>
  <c r="H8"/>
  <c r="C11"/>
  <c r="C14" s="1"/>
  <c r="D38" l="1"/>
  <c r="C21" s="1"/>
  <c r="C16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<sst xmlns="http://schemas.openxmlformats.org/spreadsheetml/2006/main" count="89" uniqueCount="82">
  <si>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</si>
  <si>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</si>
  <si>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</si>
  <si>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</si>
  <si>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</si>
  <si>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</si>
  <si>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</si>
  <si>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</si>
  <si>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</si>
  <si>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</si>
  <si>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</si>
  <si>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</si>
  <si>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</si>
  <si>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</si>
  <si>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</si>
  <si>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</si>
  <si>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</si>
  <si>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</si>
  <si>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</si>
  <si>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</si>
  <si>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</si>
  <si>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</si>
  <si>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</si>
  <si>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</si>
  <si>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</si>
  <si>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</si>
  <si>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</si>
  <si>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</si>
  <si>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</si>
  <si>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</si>
  <si>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</si>
  <si>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</si>
  <si>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</si>
  <si>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</si>
  <si>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</si>
  <si>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</si>
  <si>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</si>
  <si>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</si>
  <si>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</si>
  <si>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</si>
  <si>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</si>
  <si>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</si>
  <si>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</si>
  <si>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</si>
  <si>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</si>
  <si>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</si>
  <si>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</si>
  <si>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</si>
  <si>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</si>
  <si>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</si>
  <si>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</si>
  <si>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</si>
  <si>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</si>
  <si>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</si>
  <si>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</si>
  <si>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</si>
  <si>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</si>
  <si>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</si>
  <si>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</si>
  <si>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</si>
  <si>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</si>
  <si>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</si>
  <si>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</si>
  <si>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</si>
  <si>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</si>
  <si>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</si>
  <si>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</si>
  <si>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</si>
  <si>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</si>
  <si>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</si>
  <si>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</si>
  <si>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</si>
  <si>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</si>
  <si>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</si>
  <si>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</si>
  <si>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</si>
  <si>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</si>
  <si>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</si>
  <si>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20F</t>
  </si>
  <si>
    <t>clear, calm</t>
  </si>
  <si>
    <t>TeePee</t>
  </si>
  <si>
    <t>HKK-32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</si>
</sst>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75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HKK-32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39865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68</v>
      </c>
      <c r="B4" s="94"/>
      <c r="C4" s="95">
        <v>20</v>
      </c>
      <c r="D4" s="29"/>
      <c r="E4" s="2" t="s">
        <v>7</v>
      </c>
      <c r="F4" s="2"/>
      <c r="G4" s="6">
        <f>TimeSinceLast</f>
        <v>8</v>
      </c>
      <c r="H4" s="19" t="s">
        <v>8</v>
      </c>
      <c r="I4" s="2"/>
      <c r="J4" s="6" t="str">
        <f>AmbientTemperature</f>
        <v>20F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67</v>
      </c>
      <c r="B5" s="94"/>
      <c r="C5" s="95">
        <v>39.700000000000003</v>
      </c>
      <c r="D5" s="29"/>
      <c r="E5" s="2" t="s">
        <v>10</v>
      </c>
      <c r="F5" s="20"/>
      <c r="G5" s="18">
        <f>(StartTime)</f>
        <v>0.87291666666666667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66</v>
      </c>
      <c r="B6" s="94"/>
      <c r="C6" s="96">
        <v>3.5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v>17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81</v>
      </c>
      <c r="O7" s="35" t="s">
        <v>5</v>
      </c>
      <c r="P7" s="35"/>
      <c r="Q7" s="66">
        <v>39865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>
        <f>O15</f>
        <v>0</v>
      </c>
      <c r="I8" s="30"/>
      <c r="J8" s="30"/>
      <c r="K8"/>
      <c r="L8" t="s">
        <v>7</v>
      </c>
      <c r="M8"/>
      <c r="N8" s="32">
        <v>8</v>
      </c>
      <c r="O8" s="35" t="s">
        <v>40</v>
      </c>
      <c r="P8" s="35"/>
      <c r="Q8" s="45" t="s">
        <v>42</v>
      </c>
    </row>
    <row r="9" spans="1:21" outlineLevel="1">
      <c r="A9" s="94" t="s">
        <v>65</v>
      </c>
      <c r="B9" s="94"/>
      <c r="C9" s="95">
        <v>2.13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0.87291666666666667</v>
      </c>
      <c r="O9" s="35" t="s">
        <v>8</v>
      </c>
      <c r="P9" s="35"/>
      <c r="Q9" s="32" t="s">
        <v>78</v>
      </c>
    </row>
    <row r="10" spans="1:21" outlineLevel="1">
      <c r="A10" s="94" t="s">
        <v>69</v>
      </c>
      <c r="B10" s="94"/>
      <c r="C10" s="97">
        <v>0.83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79</v>
      </c>
      <c r="Q10" s="45"/>
    </row>
    <row r="11" spans="1:21" outlineLevel="1">
      <c r="A11" s="94" t="s">
        <v>70</v>
      </c>
      <c r="B11" s="94"/>
      <c r="C11" s="98">
        <f>AVERAGE(StackTemp)</f>
        <v>380.88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77</v>
      </c>
      <c r="Q11" s="29"/>
    </row>
    <row r="12" spans="1:21" outlineLevel="1">
      <c r="A12" s="94" t="s">
        <v>51</v>
      </c>
      <c r="B12" s="94"/>
      <c r="C12" s="97">
        <f>G14</f>
        <v>12.73</v>
      </c>
      <c r="D12" s="29"/>
      <c r="E12" s="23" t="s">
        <v>73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0.145264</v>
      </c>
      <c r="D13" s="29"/>
      <c r="E13" s="81"/>
      <c r="F13" s="83" t="s">
        <v>18</v>
      </c>
      <c r="G13" s="83" t="s">
        <v>19</v>
      </c>
      <c r="H13" s="83" t="s">
        <v>74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72</v>
      </c>
      <c r="B14" s="94"/>
      <c r="C14" s="97">
        <f>SQRT(528/(460+AvStackTemp))</f>
        <v>0.79241000391768102</v>
      </c>
      <c r="D14" s="68"/>
      <c r="E14" s="84"/>
      <c r="F14" s="85">
        <v>380.88</v>
      </c>
      <c r="G14" s="104">
        <v>12.73</v>
      </c>
      <c r="H14" s="104">
        <v>1452.64</v>
      </c>
      <c r="I14" s="104"/>
      <c r="J14" s="74"/>
      <c r="L14" s="1" t="s">
        <v>20</v>
      </c>
      <c r="N14" s="54" t="s">
        <v>63</v>
      </c>
      <c r="O14" s="89" t="s">
        <v>80</v>
      </c>
      <c r="P14" s="44"/>
      <c r="Q14" s="48"/>
    </row>
    <row r="15" spans="1:21">
      <c r="A15" s="94" t="s">
        <v>53</v>
      </c>
      <c r="B15" s="94"/>
      <c r="C15" s="99">
        <f>20.9/(20.9-_AvO2)</f>
        <v>2.5581395348837215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/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17.393209200438118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76</v>
      </c>
      <c r="B17" s="94"/>
      <c r="C17" s="97">
        <f>(8.05+0.0035*(AvStackTemp-70))+(2.58+0.00114*AvStackTemp)</f>
        <v>12.152283199999999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2.4982913607355326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0.32213922419267027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13.871065440778802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71</v>
      </c>
      <c r="B21" s="101"/>
      <c r="C21" s="101">
        <f xml:space="preserve"> Catch</f>
        <v>2.8399999999999981E-2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0.83951434183544382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/>
      <c r="O22" s="34"/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22.036210976744186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/>
      <c r="O23" s="34"/>
      <c r="P23" s="34"/>
      <c r="Q23" s="34"/>
      <c r="R23" s="32"/>
    </row>
    <row r="24" spans="1:18">
      <c r="A24" s="58" t="s">
        <v>60</v>
      </c>
      <c r="B24" s="61"/>
      <c r="C24" s="60">
        <f>100-COLoss-HCLoss</f>
        <v>97.179569415071796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/>
      <c r="O24" s="34"/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73.976651359221194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/>
      <c r="O25" s="34"/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71.890191258580018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/>
      <c r="O26" s="34"/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/>
      <c r="O27" s="34"/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/>
      <c r="O28" s="34"/>
      <c r="P28" s="34"/>
      <c r="Q28" s="34"/>
      <c r="R28" s="32"/>
    </row>
    <row r="29" spans="1:18">
      <c r="A29" s="14">
        <v>1</v>
      </c>
      <c r="B29" s="45">
        <v>1.0157</v>
      </c>
      <c r="C29" s="45">
        <v>1.0426</v>
      </c>
      <c r="D29" s="5">
        <f t="shared" ref="D29:D34" si="0">IF(FiltDirty-FiltClean&gt;0,FiltDirty-FiltClean,0)</f>
        <v>2.6899999999999924E-2</v>
      </c>
      <c r="E29" s="84"/>
      <c r="F29" s="87"/>
      <c r="G29" s="87"/>
      <c r="H29" s="87"/>
      <c r="I29" s="86"/>
      <c r="J29" s="75"/>
      <c r="L29" s="29"/>
      <c r="M29" s="1">
        <v>8</v>
      </c>
      <c r="N29" s="34"/>
      <c r="O29" s="34"/>
      <c r="P29" s="34"/>
      <c r="Q29" s="34"/>
      <c r="R29" s="32"/>
    </row>
    <row r="30" spans="1:18">
      <c r="A30" s="14">
        <v>2</v>
      </c>
      <c r="B30" s="45">
        <v>1.006</v>
      </c>
      <c r="C30" s="45">
        <v>1.0075000000000001</v>
      </c>
      <c r="D30" s="5">
        <f t="shared" si="0"/>
        <v>1.5000000000000568E-3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2.8399999999999981E-2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64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2009-02-22T03:34:30Z</dcterms:modified>
</cp:coreProperties>
</file>