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55" yWindow="-15" windowWidth="14400" windowHeight="15390"/>
  </bookViews>
  <sheets>
    <sheet name="HK-D01" sheetId="1" r:id="rId1"/>
  </sheets>
  <functionGroups/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 function="1" xlm="1" functionGroupId="14">'HK-D01'!$N$22:$N$40</definedName>
    <definedName name="PcWt" function="1" xlm="1" functionGroupId="14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C13" i="1"/>
  <c r="C12"/>
  <c r="D29"/>
  <c r="D30"/>
  <c r="D31"/>
  <c r="D32"/>
  <c r="D33"/>
  <c r="D34"/>
  <c r="D37"/>
  <c r="C15"/>
  <c r="C3"/>
  <c r="H9"/>
  <c r="J3"/>
  <c r="G4"/>
  <c r="H7"/>
  <c r="F3"/>
  <c r="J4"/>
  <c r="G9"/>
  <c r="G5"/>
  <c r="H8"/>
  <c r="C11"/>
  <c r="C14" s="1"/>
  <c r="D38" l="1"/>
  <c r="C21" s="1"/>
  <c r="C16"/>
  <c r="C20"/>
  <c r="C23"/>
  <c r="C18" s="1"/>
  <c r="C17"/>
  <c r="C25" s="1"/>
  <c r="C22" l="1"/>
  <c r="C19" s="1"/>
  <c r="C24" s="1"/>
  <c r="C26" s="1"/>
  <c r="C8"/>
</calcChain>
</file>

<file path=xl/sharedStrings.xml><?xml version="1.0" encoding="utf-8"?>
<sst xmlns="http://schemas.openxmlformats.org/spreadsheetml/2006/main" count="89" uniqueCount="82">
  <si>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</si>
  <si>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</si>
  <si>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</si>
  <si>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</si>
  <si>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</si>
  <si>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</si>
  <si>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</si>
  <si>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</si>
  <si>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</si>
  <si>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</si>
  <si>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</si>
  <si>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</si>
  <si>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</si>
  <si>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</si>
  <si>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</si>
  <si>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</si>
  <si>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</si>
  <si>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</si>
  <si>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</si>
  <si>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</si>
  <si>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</si>
  <si>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</si>
  <si>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</si>
  <si>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</si>
  <si>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</si>
  <si>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</si>
  <si>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</si>
  <si>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</si>
  <si>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</si>
  <si>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</si>
  <si>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</si>
  <si>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</si>
  <si>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</si>
  <si>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</si>
  <si>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</si>
  <si>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</si>
  <si>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</si>
  <si>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</si>
  <si>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</si>
  <si>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</si>
  <si>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</si>
  <si>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</si>
  <si>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</si>
  <si>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</si>
  <si>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</si>
  <si>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</si>
  <si>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</si>
  <si>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</si>
  <si>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</si>
  <si>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</si>
  <si>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</si>
  <si>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</si>
  <si>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</si>
  <si>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</si>
  <si>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</si>
  <si>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</si>
  <si>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</si>
  <si>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</si>
  <si>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</si>
  <si>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</si>
  <si>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</si>
  <si>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</si>
  <si>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</si>
  <si>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</si>
  <si>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</si>
  <si>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</si>
  <si>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</si>
  <si>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</si>
  <si>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</si>
  <si>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</si>
  <si>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</si>
  <si>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</si>
  <si>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</si>
  <si>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</si>
  <si>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</si>
  <si>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28/09</t>
  </si>
  <si>
    <t>Boiling of Water Loss%</t>
  </si>
  <si>
    <t>\</t>
  </si>
  <si>
    <t>20F</t>
  </si>
  <si>
    <t>clear, calm</t>
  </si>
  <si>
    <t>TeePee</t>
  </si>
  <si>
    <t>HKK-32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</si>
</sst>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gray0625"/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Alignment="0" applyProtection="0"/>
    <xf numFmtId="1" fontId="1" fillId="0" borderId="0"/>
    <xf numFmtId="1" fontId="1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6" fillId="0" borderId="0" xfId="0" applyFont="1" applyAlignment="1">
      <alignment horizontal="centerContinuous"/>
    </xf>
    <xf numFmtId="0" fontId="3" fillId="0" borderId="9" xfId="0" applyFont="1" applyBorder="1" applyAlignment="1">
      <alignment horizontal="left"/>
    </xf>
    <xf numFmtId="0" fontId="1" fillId="3" borderId="0" xfId="0" applyFont="1" applyFill="1"/>
    <xf numFmtId="49" fontId="1" fillId="0" borderId="0" xfId="0" applyNumberFormat="1" applyFont="1" applyBorder="1"/>
    <xf numFmtId="0" fontId="2" fillId="0" borderId="0" xfId="0" applyFont="1" applyAlignment="1">
      <alignment horizontal="centerContinuous"/>
    </xf>
    <xf numFmtId="1" fontId="1" fillId="4" borderId="0" xfId="0" applyNumberFormat="1" applyFont="1" applyFill="1" applyBorder="1" applyAlignment="1">
      <alignment horizontal="center"/>
    </xf>
    <xf numFmtId="0" fontId="0" fillId="5" borderId="0" xfId="0" applyFill="1"/>
    <xf numFmtId="164" fontId="1" fillId="4" borderId="0" xfId="0" applyNumberFormat="1" applyFont="1" applyFill="1" applyBorder="1" applyAlignment="1">
      <alignment horizontal="center"/>
    </xf>
    <xf numFmtId="0" fontId="0" fillId="6" borderId="0" xfId="0" applyFill="1"/>
    <xf numFmtId="165" fontId="6" fillId="4" borderId="3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5" fontId="1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0" fontId="1" fillId="5" borderId="1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0" xfId="0" applyFont="1" applyFill="1" applyBorder="1"/>
    <xf numFmtId="2" fontId="3" fillId="7" borderId="13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2" fontId="3" fillId="7" borderId="12" xfId="0" applyNumberFormat="1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165" fontId="1" fillId="0" borderId="6" xfId="0" applyNumberFormat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5" borderId="11" xfId="0" applyFill="1" applyBorder="1"/>
    <xf numFmtId="1" fontId="1" fillId="5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49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0" xfId="2"/>
    <xf numFmtId="1" fontId="10" fillId="0" borderId="0" xfId="1" applyFont="1"/>
    <xf numFmtId="1" fontId="10" fillId="0" borderId="0" xfId="2" applyFont="1"/>
    <xf numFmtId="1" fontId="1" fillId="0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Continuous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 applyProtection="1">
      <alignment horizontal="center"/>
    </xf>
    <xf numFmtId="165" fontId="1" fillId="8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center"/>
    </xf>
    <xf numFmtId="1" fontId="1" fillId="0" borderId="6" xfId="2" applyBorder="1"/>
    <xf numFmtId="1" fontId="10" fillId="0" borderId="6" xfId="1" applyFont="1" applyBorder="1"/>
    <xf numFmtId="2" fontId="1" fillId="0" borderId="0" xfId="2" applyNumberFormat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Normal" xfId="0" builtinId="0"/>
    <cellStyle name="Style10" xfId="1"/>
    <cellStyle name="Style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C3" sqref="C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7" width="9.140625" style="1"/>
    <col min="8" max="9" width="9.5703125" style="1" customWidth="1"/>
    <col min="10" max="10" width="10.28515625" style="1" bestFit="1" customWidth="1"/>
    <col min="11" max="16384" width="9.140625" style="1"/>
  </cols>
  <sheetData>
    <row r="1" spans="1:21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1:21" ht="15.75" outlineLevel="1">
      <c r="A2" s="1" t="s">
        <v>75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21" ht="19.5" outlineLevel="1">
      <c r="A3" s="28" t="s">
        <v>4</v>
      </c>
      <c r="B3" s="26"/>
      <c r="C3" s="88" t="str">
        <f>RunNumber</f>
        <v>HKK-32</v>
      </c>
      <c r="D3" s="29"/>
      <c r="E3" s="23" t="s">
        <v>41</v>
      </c>
      <c r="F3" s="67" t="str">
        <f>Q8</f>
        <v>HK</v>
      </c>
      <c r="G3" s="13"/>
      <c r="H3" s="13" t="s">
        <v>5</v>
      </c>
      <c r="I3" s="25"/>
      <c r="J3" s="82">
        <f>DATE</f>
        <v>39865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21" ht="14.25" outlineLevel="1">
      <c r="A4" s="94" t="s">
        <v>68</v>
      </c>
      <c r="B4" s="94"/>
      <c r="C4" s="95">
        <v>20</v>
      </c>
      <c r="D4" s="29"/>
      <c r="E4" s="2" t="s">
        <v>7</v>
      </c>
      <c r="F4" s="2"/>
      <c r="G4" s="6">
        <f>TimeSinceLast</f>
        <v>8</v>
      </c>
      <c r="H4" s="19" t="s">
        <v>8</v>
      </c>
      <c r="I4" s="2"/>
      <c r="J4" s="6" t="str">
        <f>AmbientTemperature</f>
        <v>20F</v>
      </c>
      <c r="K4"/>
      <c r="L4" s="29"/>
      <c r="M4" s="29"/>
      <c r="N4" s="39" t="s">
        <v>6</v>
      </c>
      <c r="O4" s="40"/>
      <c r="P4" s="40"/>
      <c r="Q4" s="41"/>
    </row>
    <row r="5" spans="1:21" outlineLevel="1">
      <c r="A5" s="94" t="s">
        <v>67</v>
      </c>
      <c r="B5" s="94"/>
      <c r="C5" s="95">
        <v>39.700000000000003</v>
      </c>
      <c r="D5" s="29"/>
      <c r="E5" s="2" t="s">
        <v>10</v>
      </c>
      <c r="F5" s="20"/>
      <c r="G5" s="18">
        <f>(StartTime)</f>
        <v>0.87291666666666667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21" outlineLevel="1">
      <c r="A6" s="94" t="s">
        <v>66</v>
      </c>
      <c r="B6" s="94"/>
      <c r="C6" s="96">
        <v>3.5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21" outlineLevel="1">
      <c r="A7" s="94" t="s">
        <v>49</v>
      </c>
      <c r="B7" s="94"/>
      <c r="C7" s="96">
        <v>17</v>
      </c>
      <c r="D7" s="29"/>
      <c r="E7" s="2" t="s">
        <v>14</v>
      </c>
      <c r="F7" s="2"/>
      <c r="G7" s="6"/>
      <c r="H7" s="1" t="str">
        <f>FuelType</f>
        <v>Wh. Birch</v>
      </c>
      <c r="I7" s="30"/>
      <c r="J7" s="30"/>
      <c r="K7"/>
      <c r="L7" t="s">
        <v>4</v>
      </c>
      <c r="M7"/>
      <c r="N7" s="45" t="s">
        <v>81</v>
      </c>
      <c r="O7" s="35" t="s">
        <v>5</v>
      </c>
      <c r="P7" s="35"/>
      <c r="Q7" s="66">
        <v>39865</v>
      </c>
    </row>
    <row r="8" spans="1:21" outlineLevel="1">
      <c r="A8" s="94" t="s">
        <v>50</v>
      </c>
      <c r="B8" s="94"/>
      <c r="C8" s="97" t="e">
        <f>(AVERAGE(Length)+SUM(Circumf))/(WtFuel-WtKindl)</f>
        <v>#DIV/0!</v>
      </c>
      <c r="D8" s="29"/>
      <c r="E8" s="2" t="s">
        <v>15</v>
      </c>
      <c r="F8" s="4"/>
      <c r="G8" s="22"/>
      <c r="H8" s="30">
        <f>O15</f>
        <v>0</v>
      </c>
      <c r="I8" s="30"/>
      <c r="J8" s="30"/>
      <c r="K8"/>
      <c r="L8" t="s">
        <v>7</v>
      </c>
      <c r="M8"/>
      <c r="N8" s="32">
        <v>8</v>
      </c>
      <c r="O8" s="35" t="s">
        <v>40</v>
      </c>
      <c r="P8" s="35"/>
      <c r="Q8" s="45" t="s">
        <v>42</v>
      </c>
    </row>
    <row r="9" spans="1:21" outlineLevel="1">
      <c r="A9" s="94" t="s">
        <v>65</v>
      </c>
      <c r="B9" s="94"/>
      <c r="C9" s="95">
        <v>2.13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0.87291666666666667</v>
      </c>
      <c r="O9" s="35" t="s">
        <v>8</v>
      </c>
      <c r="P9" s="35"/>
      <c r="Q9" s="32" t="s">
        <v>78</v>
      </c>
    </row>
    <row r="10" spans="1:21" outlineLevel="1">
      <c r="A10" s="94" t="s">
        <v>69</v>
      </c>
      <c r="B10" s="94"/>
      <c r="C10" s="97">
        <v>0.83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79</v>
      </c>
      <c r="Q10" s="45"/>
    </row>
    <row r="11" spans="1:21" outlineLevel="1">
      <c r="A11" s="94" t="s">
        <v>70</v>
      </c>
      <c r="B11" s="94"/>
      <c r="C11" s="98">
        <f>AVERAGE(StackTemp)</f>
        <v>380.88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77</v>
      </c>
      <c r="Q11" s="29"/>
    </row>
    <row r="12" spans="1:21" outlineLevel="1">
      <c r="A12" s="94" t="s">
        <v>51</v>
      </c>
      <c r="B12" s="94"/>
      <c r="C12" s="97">
        <f>G14</f>
        <v>12.73</v>
      </c>
      <c r="D12" s="29"/>
      <c r="E12" s="23" t="s">
        <v>73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21">
      <c r="A13" s="94" t="s">
        <v>52</v>
      </c>
      <c r="B13" s="94"/>
      <c r="C13" s="97">
        <f>AVERAGE(CO)/10000</f>
        <v>0.145264</v>
      </c>
      <c r="D13" s="29"/>
      <c r="E13" s="81"/>
      <c r="F13" s="83" t="s">
        <v>18</v>
      </c>
      <c r="G13" s="83" t="s">
        <v>19</v>
      </c>
      <c r="H13" s="83" t="s">
        <v>74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21">
      <c r="A14" s="94" t="s">
        <v>72</v>
      </c>
      <c r="B14" s="94"/>
      <c r="C14" s="97">
        <f>SQRT(528/(460+AvStackTemp))</f>
        <v>0.79241000391768102</v>
      </c>
      <c r="D14" s="68"/>
      <c r="E14" s="84"/>
      <c r="F14" s="85">
        <v>380.88</v>
      </c>
      <c r="G14" s="104">
        <v>12.73</v>
      </c>
      <c r="H14" s="104">
        <v>1452.64</v>
      </c>
      <c r="I14" s="104"/>
      <c r="J14" s="74"/>
      <c r="L14" s="1" t="s">
        <v>20</v>
      </c>
      <c r="N14" s="54" t="s">
        <v>63</v>
      </c>
      <c r="O14" s="89" t="s">
        <v>80</v>
      </c>
      <c r="P14" s="44"/>
      <c r="Q14" s="48"/>
    </row>
    <row r="15" spans="1:21">
      <c r="A15" s="94" t="s">
        <v>53</v>
      </c>
      <c r="B15" s="94"/>
      <c r="C15" s="99">
        <f>20.9/(20.9-_AvO2)</f>
        <v>2.5581395348837215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/>
      <c r="P15" s="44"/>
      <c r="Q15" s="48"/>
    </row>
    <row r="16" spans="1:21">
      <c r="A16" s="94" t="s">
        <v>54</v>
      </c>
      <c r="B16" s="94"/>
      <c r="C16" s="97">
        <f>((WtFuel-(UnburnedFuel*(1+AvMoisture/100)))/RunLength)*(1-(AvMoisture/100))/2.2</f>
        <v>17.393209200438118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4.5</v>
      </c>
      <c r="O16" s="47"/>
      <c r="P16" s="44"/>
      <c r="Q16" s="48"/>
    </row>
    <row r="17" spans="1:18">
      <c r="A17" s="94" t="s">
        <v>76</v>
      </c>
      <c r="B17" s="94"/>
      <c r="C17" s="97">
        <f>(8.05+0.0035*(AvStackTemp-70))+(2.58+0.00114*AvStackTemp)</f>
        <v>12.152283199999999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8">
      <c r="A18" s="94" t="s">
        <v>55</v>
      </c>
      <c r="B18" s="94"/>
      <c r="C18" s="97">
        <f>gmKgCO*9.75/86</f>
        <v>2.4982913607355326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8">
      <c r="A19" s="94" t="s">
        <v>56</v>
      </c>
      <c r="B19" s="94"/>
      <c r="C19" s="97">
        <f>gmKgCondar*33/86</f>
        <v>0.32213922419267027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8" ht="15">
      <c r="A20" s="94" t="s">
        <v>57</v>
      </c>
      <c r="B20" s="94"/>
      <c r="C20" s="97">
        <f>((1.5*DilutionFactor*(AvStackTemp-70))/8600)*100</f>
        <v>13.871065440778802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>
      <c r="A21" s="100" t="s">
        <v>71</v>
      </c>
      <c r="B21" s="101"/>
      <c r="C21" s="101">
        <f xml:space="preserve"> Catch</f>
        <v>2.8399999999999981E-2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43</v>
      </c>
    </row>
    <row r="22" spans="1:18">
      <c r="A22" s="55" t="s">
        <v>58</v>
      </c>
      <c r="B22" s="56"/>
      <c r="C22" s="57">
        <f>(Catch/RunLength)*3.04*(DilutionFactor)/(0.4*StackTempFactor)</f>
        <v>0.83951434183544382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/>
      <c r="O22" s="34"/>
      <c r="P22" s="34"/>
      <c r="Q22" s="34"/>
      <c r="R22" s="32"/>
    </row>
    <row r="23" spans="1:18">
      <c r="A23" s="58" t="s">
        <v>59</v>
      </c>
      <c r="B23" s="59"/>
      <c r="C23" s="60">
        <f>59.3*AvCO*DilutionFactor</f>
        <v>22.036210976744186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/>
      <c r="O23" s="34"/>
      <c r="P23" s="34"/>
      <c r="Q23" s="34"/>
      <c r="R23" s="32"/>
    </row>
    <row r="24" spans="1:18">
      <c r="A24" s="58" t="s">
        <v>60</v>
      </c>
      <c r="B24" s="61"/>
      <c r="C24" s="60">
        <f>100-COLoss-HCLoss</f>
        <v>97.179569415071796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/>
      <c r="O24" s="34"/>
      <c r="P24" s="34"/>
      <c r="Q24" s="34"/>
      <c r="R24" s="32"/>
    </row>
    <row r="25" spans="1:18">
      <c r="A25" s="58" t="s">
        <v>61</v>
      </c>
      <c r="B25" s="59"/>
      <c r="C25" s="60">
        <f>100-DryGasLoss-BoilWaterLoss</f>
        <v>73.976651359221194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/>
      <c r="O25" s="34"/>
      <c r="P25" s="34"/>
      <c r="Q25" s="34"/>
      <c r="R25" s="32"/>
    </row>
    <row r="26" spans="1:18">
      <c r="A26" s="62" t="s">
        <v>62</v>
      </c>
      <c r="B26" s="63"/>
      <c r="C26" s="64">
        <f>HTransEffic*CombustEffic/100</f>
        <v>71.890191258580018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/>
      <c r="O26" s="34"/>
      <c r="P26" s="34"/>
      <c r="Q26" s="34"/>
      <c r="R26" s="32"/>
    </row>
    <row r="27" spans="1:18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/>
      <c r="O27" s="34"/>
      <c r="P27" s="34"/>
      <c r="Q27" s="34"/>
      <c r="R27" s="32"/>
    </row>
    <row r="28" spans="1:18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/>
      <c r="O28" s="34"/>
      <c r="P28" s="34"/>
      <c r="Q28" s="34"/>
      <c r="R28" s="32"/>
    </row>
    <row r="29" spans="1:18">
      <c r="A29" s="14">
        <v>1</v>
      </c>
      <c r="B29" s="45">
        <v>1.0157</v>
      </c>
      <c r="C29" s="45">
        <v>1.0426</v>
      </c>
      <c r="D29" s="5">
        <f t="shared" ref="D29:D34" si="0">IF(FiltDirty-FiltClean&gt;0,FiltDirty-FiltClean,0)</f>
        <v>2.6899999999999924E-2</v>
      </c>
      <c r="E29" s="84"/>
      <c r="F29" s="87"/>
      <c r="G29" s="87"/>
      <c r="H29" s="87"/>
      <c r="I29" s="86"/>
      <c r="J29" s="75"/>
      <c r="L29" s="29"/>
      <c r="M29" s="1">
        <v>8</v>
      </c>
      <c r="N29" s="34"/>
      <c r="O29" s="34"/>
      <c r="P29" s="34"/>
      <c r="Q29" s="34"/>
      <c r="R29" s="32"/>
    </row>
    <row r="30" spans="1:18">
      <c r="A30" s="14">
        <v>2</v>
      </c>
      <c r="B30" s="45">
        <v>1.006</v>
      </c>
      <c r="C30" s="45">
        <v>1.0075000000000001</v>
      </c>
      <c r="D30" s="5">
        <f t="shared" si="0"/>
        <v>1.5000000000000568E-3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2.8399999999999981E-2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8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44</v>
      </c>
      <c r="P41" s="1">
        <v>1</v>
      </c>
      <c r="Q41" s="1" t="s">
        <v>45</v>
      </c>
    </row>
    <row r="42" spans="1:18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46</v>
      </c>
    </row>
    <row r="43" spans="1:18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47</v>
      </c>
    </row>
    <row r="44" spans="1:18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48</v>
      </c>
    </row>
    <row r="45" spans="1:18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64</v>
      </c>
    </row>
    <row r="46" spans="1:18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8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1:18">
      <c r="G48" s="3"/>
      <c r="J48" s="2"/>
    </row>
    <row r="49" spans="1:10">
      <c r="J49" s="2"/>
    </row>
    <row r="50" spans="1:10">
      <c r="A50" s="2"/>
      <c r="B50" s="2"/>
      <c r="C50" s="2"/>
      <c r="D50" s="2"/>
      <c r="E50" s="2"/>
      <c r="F50" s="2"/>
      <c r="G50" s="2"/>
      <c r="H50" s="2"/>
    </row>
    <row r="51" spans="1:10">
      <c r="A51" s="2"/>
      <c r="B51" s="2"/>
      <c r="C51" s="2"/>
      <c r="D51" s="2"/>
      <c r="E51" s="2"/>
      <c r="F51" s="2"/>
      <c r="G51" s="2"/>
      <c r="H51" s="2"/>
    </row>
    <row r="52" spans="1:10">
      <c r="A52" s="2"/>
      <c r="B52" s="2"/>
      <c r="C52" s="2"/>
      <c r="D52" s="2"/>
      <c r="E52" s="2"/>
      <c r="F52" s="2"/>
      <c r="G52" s="2"/>
      <c r="H52" s="2"/>
    </row>
    <row r="53" spans="1:10">
      <c r="A53" s="2"/>
      <c r="B53" s="2"/>
      <c r="C53" s="2"/>
      <c r="D53" s="2"/>
      <c r="E53" s="2"/>
      <c r="F53" s="2"/>
      <c r="G53" s="2"/>
      <c r="H53" s="2"/>
    </row>
    <row r="54" spans="1:10">
      <c r="A54" s="2"/>
      <c r="B54" s="2"/>
      <c r="C54" s="2"/>
      <c r="D54" s="2"/>
      <c r="E54" s="2"/>
      <c r="F54" s="2"/>
      <c r="G54" s="2"/>
      <c r="H54" s="2"/>
    </row>
    <row r="55" spans="1:10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L12:Q12"/>
    <mergeCell ref="L6:Q6"/>
    <mergeCell ref="A1:J1"/>
    <mergeCell ref="L1:Q1"/>
  </mergeCells>
  <phoneticPr fontId="7" type="noConversion"/>
  <printOptions horizontalCentered="1" verticalCentered="1" gridLines="1" gridLinesSet="0"/>
  <pageMargins left="0.75" right="0.75" top="0.59" bottom="0.62" header="0.5" footer="0.5"/>
  <pageSetup scale="90" orientation="portrait" horizontalDpi="4294967292" verticalDpi="4294967292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56</vt:i4>
      </vt:variant>
    </vt:vector>
  </HeadingPairs>
  <TitlesOfParts>
    <vt:vector size="57" baseType="lpstr">
      <vt:lpstr>HK-D01</vt:lpstr>
      <vt:lpstr>'HK-D01'!_AvO2</vt:lpstr>
      <vt:lpstr>'HK-D01'!Ambient</vt:lpstr>
      <vt:lpstr>'HK-D01'!AmbientTemperature</vt:lpstr>
      <vt:lpstr>'HK-D01'!AvCO</vt:lpstr>
      <vt:lpstr>'HK-D01'!AvMoisture</vt:lpstr>
      <vt:lpstr>'HK-D01'!AvStackTemp</vt:lpstr>
      <vt:lpstr>'HK-D01'!BoilWaterLoss</vt:lpstr>
      <vt:lpstr>'HK-D01'!BurnRateDry</vt:lpstr>
      <vt:lpstr>'HK-D01'!Catch</vt:lpstr>
      <vt:lpstr>'HK-D01'!Circumf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'HK-D01'!Density</vt:lpstr>
      <vt:lpstr>'HK-D01'!DilutionFactor</vt:lpstr>
      <vt:lpstr>'HK-D01'!DirtyControl</vt:lpstr>
      <vt:lpstr>'HK-D01'!DryGasLoss</vt:lpstr>
      <vt:lpstr>'HK-D01'!FiltClean</vt:lpstr>
      <vt:lpstr>'HK-D01'!FiltDirty</vt:lpstr>
      <vt:lpstr>'HK-D01'!FuelConfig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'HK-D01'!Length</vt:lpstr>
      <vt:lpstr>'HK-D01'!Moist</vt:lpstr>
      <vt:lpstr>'HK-D01'!Moisture</vt:lpstr>
      <vt:lpstr>'HK-D01'!NumberOfPieces</vt:lpstr>
      <vt:lpstr>'HK-D01'!Ocalc</vt:lpstr>
      <vt:lpstr>'HK-D01'!Odiff</vt:lpstr>
      <vt:lpstr>'HK-D01'!Oxy</vt:lpstr>
      <vt:lpstr>'HK-D01'!PcNum</vt:lpstr>
      <vt:lpstr>'HK-D01'!Print_Area</vt:lpstr>
      <vt:lpstr>'HK-D01'!RLength</vt:lpstr>
      <vt:lpstr>'HK-D01'!RunLength</vt:lpstr>
      <vt:lpstr>'HK-D01'!RunNumber</vt:lpstr>
      <vt:lpstr>'HK-D01'!StackTemp</vt:lpstr>
      <vt:lpstr>'HK-D01'!StackTempFactor</vt:lpstr>
      <vt:lpstr>'HK-D01'!StakTemp</vt:lpstr>
      <vt:lpstr>'HK-D01'!StartTime</vt:lpstr>
      <vt:lpstr>'HK-D01'!TimeSinceLast</vt:lpstr>
      <vt:lpstr>'HK-D01'!TypeFuel</vt:lpstr>
      <vt:lpstr>'HK-D01'!UnburnedFuel</vt:lpstr>
      <vt:lpstr>'HK-D01'!UnFuel</vt:lpstr>
      <vt:lpstr>'HK-D01'!Weight</vt:lpstr>
      <vt:lpstr>'HK-D01'!Wt_x_Mois</vt:lpstr>
      <vt:lpstr>'HK-D01'!WtFuel</vt:lpstr>
      <vt:lpstr>'HK-D01'!WtKindl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Norbert</cp:lastModifiedBy>
  <dcterms:created xsi:type="dcterms:W3CDTF">2005-03-05T21:24:09Z</dcterms:created>
  <dcterms:modified xsi:type="dcterms:W3CDTF">2009-02-22T03:34:30Z</dcterms:modified>
</cp:coreProperties>
</file>