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<sst xmlns="http://schemas.openxmlformats.org/spreadsheetml/2006/main" count="96" uniqueCount="81">
  <si>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</si>
  <si>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</si>
  <si>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</si>
  <si>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</si>
  <si>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</si>
  <si>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</si>
  <si>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</si>
  <si>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</si>
  <si>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</si>
  <si>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</si>
  <si>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</si>
  <si>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</si>
  <si>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</si>
  <si>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</si>
  <si>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</si>
  <si>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</si>
  <si>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</si>
  <si>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</si>
  <si>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</si>
  <si>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</si>
  <si>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</si>
  <si>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</si>
  <si>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</si>
  <si>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</si>
  <si>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</si>
  <si>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</si>
  <si>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</si>
  <si>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</si>
  <si>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</si>
  <si>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</si>
  <si>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</si>
  <si>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</si>
  <si>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</si>
  <si>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</si>
  <si>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</si>
  <si>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</si>
  <si>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</si>
  <si>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</si>
  <si>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</si>
  <si>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</si>
  <si>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</si>
  <si>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</si>
  <si>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</si>
  <si>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</si>
  <si>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</si>
  <si>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</si>
  <si>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</si>
  <si>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</si>
  <si>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</si>
  <si>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</si>
  <si>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</si>
  <si>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</si>
  <si>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</si>
  <si>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</si>
  <si>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</si>
  <si>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</si>
  <si>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</si>
  <si>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</si>
  <si>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</si>
  <si>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</si>
  <si>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</si>
  <si>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</si>
  <si>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</si>
  <si>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</si>
  <si>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</si>
  <si>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</si>
  <si>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</si>
  <si>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</si>
  <si>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</si>
  <si>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</si>
  <si>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adj</t>
  </si>
  <si>
    <t>scratch</t>
  </si>
  <si>
    <t>Revised Jan 26/14</t>
  </si>
  <si>
    <t>oak</t>
  </si>
  <si>
    <t>wood</t>
  </si>
  <si>
    <t>24hrs</t>
  </si>
  <si>
    <t>MHA</t>
  </si>
  <si>
    <t>overcast, still</t>
  </si>
  <si>
    <t>oak horizontal 2-3-4-5</t>
  </si>
  <si>
    <t>MHA1804</t>
  </si>
  <si>
    <t>08.28am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</si>
</sst>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topLeftCell="A2" zoomScaleNormal="100" workbookViewId="0">
      <selection activeCell="G13" sqref="G13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72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79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(SUM(scratch1)+WtKindl*15.5)/WtFuel</f>
        <v>21.062419354838706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62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76</v>
      </c>
      <c r="H6" s="17" t="s">
        <v>3</v>
      </c>
      <c r="I6" s="18"/>
      <c r="J6" s="61">
        <v>43118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14</v>
      </c>
      <c r="D7" s="20"/>
      <c r="E7" s="2" t="s">
        <v>5</v>
      </c>
      <c r="F7" s="2"/>
      <c r="G7" s="62" t="s">
        <v>75</v>
      </c>
      <c r="H7" s="14" t="s">
        <v>63</v>
      </c>
      <c r="I7" s="2"/>
      <c r="J7" s="60">
        <v>19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155</v>
      </c>
      <c r="H8" s="21" t="s">
        <v>7</v>
      </c>
      <c r="I8" s="94" t="s">
        <v>77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4.2857142857142856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378.54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14.73</v>
      </c>
      <c r="D12" s="20"/>
      <c r="E12" s="62">
        <v>378.54</v>
      </c>
      <c r="F12" s="67">
        <v>14.73</v>
      </c>
      <c r="G12" s="79">
        <v>330</v>
      </c>
      <c r="H12" s="60"/>
      <c r="I12" s="87" t="s">
        <v>80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3.3000000000000002E-2</v>
      </c>
      <c r="D13" s="20"/>
      <c r="E13" s="68" t="s">
        <v>70</v>
      </c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0.79351486928919712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3.3873581847649925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14.830696969696971</v>
      </c>
      <c r="D16" s="20"/>
      <c r="E16" s="1" t="s">
        <v>10</v>
      </c>
      <c r="G16" s="77" t="s">
        <v>74</v>
      </c>
      <c r="H16" s="71" t="s">
        <v>78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12.141425600000002</v>
      </c>
      <c r="D17" s="20"/>
      <c r="E17" s="20"/>
      <c r="F17" s="20"/>
      <c r="G17" s="20"/>
      <c r="H17" s="74"/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0.7515120001130754</v>
      </c>
      <c r="D18" s="20"/>
      <c r="E18" s="2" t="s">
        <v>11</v>
      </c>
      <c r="F18" s="2"/>
      <c r="G18" s="85">
        <v>2</v>
      </c>
      <c r="H18" s="74"/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0.37015083502748819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18.22910745919868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4.4599999999999973E-2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98.878337164859431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71</v>
      </c>
    </row>
    <row r="23" spans="1:15">
      <c r="A23" s="43" t="s">
        <v>49</v>
      </c>
      <c r="B23" s="43"/>
      <c r="C23" s="46">
        <f>100-DryGasLoss-BoilWaterLoss</f>
        <v>69.629466940801322</v>
      </c>
      <c r="D23" s="20"/>
      <c r="E23" s="65">
        <v>1</v>
      </c>
      <c r="F23" s="67">
        <v>8.1</v>
      </c>
      <c r="G23" s="67">
        <v>20.2</v>
      </c>
      <c r="H23" s="79"/>
      <c r="I23" s="79"/>
      <c r="J23" s="62" t="s">
        <v>73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163.61999999999998</v>
      </c>
    </row>
    <row r="24" spans="1:15">
      <c r="A24" s="28" t="s">
        <v>46</v>
      </c>
      <c r="B24" s="29"/>
      <c r="C24" s="30">
        <f>(Catch/RunLength)*3.04*(DilutionFactor)/(0.4*StackTempFactor)</f>
        <v>0.9646355094655753</v>
      </c>
      <c r="D24" s="20"/>
      <c r="E24" s="65">
        <v>2</v>
      </c>
      <c r="F24" s="67">
        <v>7.2</v>
      </c>
      <c r="G24" s="67">
        <v>22.6</v>
      </c>
      <c r="H24" s="79"/>
      <c r="I24" s="79"/>
      <c r="J24" s="62" t="s">
        <v>73</v>
      </c>
      <c r="K24" s="62"/>
      <c r="L24" s="64">
        <v>23</v>
      </c>
      <c r="M24" s="64">
        <v>68</v>
      </c>
      <c r="N24" s="64">
        <v>113</v>
      </c>
      <c r="O24" s="1">
        <f t="shared" si="0"/>
        <v>162.72000000000003</v>
      </c>
    </row>
    <row r="25" spans="1:15">
      <c r="A25" s="31" t="s">
        <v>47</v>
      </c>
      <c r="B25" s="32"/>
      <c r="C25" s="33">
        <f>59.3*AvCO*DilutionFactor</f>
        <v>6.6287212317666144</v>
      </c>
      <c r="D25" s="20"/>
      <c r="E25" s="65">
        <v>3</v>
      </c>
      <c r="F25" s="67">
        <v>5.6</v>
      </c>
      <c r="G25" s="67">
        <v>19.600000000000001</v>
      </c>
      <c r="H25" s="79"/>
      <c r="I25" s="79"/>
      <c r="J25" s="62" t="s">
        <v>73</v>
      </c>
      <c r="K25" s="62"/>
      <c r="L25" s="64">
        <v>24</v>
      </c>
      <c r="M25" s="64">
        <v>69</v>
      </c>
      <c r="N25" s="64">
        <v>114</v>
      </c>
      <c r="O25" s="1">
        <f t="shared" si="0"/>
        <v>109.76</v>
      </c>
    </row>
    <row r="26" spans="1:15">
      <c r="A26" s="34" t="s">
        <v>50</v>
      </c>
      <c r="B26" s="35"/>
      <c r="C26" s="36">
        <f>HTransEffic*CombustEffic/100</f>
        <v>68.848459087819862</v>
      </c>
      <c r="E26" s="65">
        <v>4</v>
      </c>
      <c r="F26" s="67">
        <v>4.9000000000000004</v>
      </c>
      <c r="G26" s="67">
        <v>24.9</v>
      </c>
      <c r="H26" s="79"/>
      <c r="I26" s="79"/>
      <c r="J26" s="62" t="s">
        <v>73</v>
      </c>
      <c r="K26" s="62"/>
      <c r="L26" s="64">
        <v>25</v>
      </c>
      <c r="M26" s="64">
        <v>70</v>
      </c>
      <c r="N26" s="64">
        <v>115</v>
      </c>
      <c r="O26" s="1">
        <f t="shared" si="0"/>
        <v>122.01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4.7</v>
      </c>
      <c r="G27" s="67">
        <v>18.399999999999999</v>
      </c>
      <c r="H27" s="79"/>
      <c r="I27" s="79"/>
      <c r="J27" s="62" t="s">
        <v>73</v>
      </c>
      <c r="K27" s="62"/>
      <c r="L27" s="64">
        <v>26</v>
      </c>
      <c r="M27" s="64">
        <v>71</v>
      </c>
      <c r="N27" s="64">
        <v>116</v>
      </c>
      <c r="O27" s="1">
        <f t="shared" si="0"/>
        <v>86.47999999999999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4.2</v>
      </c>
      <c r="G28" s="67">
        <v>23.2</v>
      </c>
      <c r="H28" s="79"/>
      <c r="I28" s="79"/>
      <c r="J28" s="62" t="s">
        <v>73</v>
      </c>
      <c r="K28" s="62"/>
      <c r="L28" s="64">
        <v>27</v>
      </c>
      <c r="M28" s="64">
        <v>72</v>
      </c>
      <c r="N28" s="64">
        <v>117</v>
      </c>
      <c r="O28" s="1">
        <f t="shared" si="0"/>
        <v>97.44</v>
      </c>
    </row>
    <row r="29" spans="1:15">
      <c r="A29" s="11">
        <v>1</v>
      </c>
      <c r="B29" s="25">
        <v>1.0144</v>
      </c>
      <c r="C29" s="25">
        <v>1.0571999999999999</v>
      </c>
      <c r="D29" s="4">
        <f t="shared" ref="D29:D34" si="1">IF(FiltDirty-FiltClean&gt;0,FiltDirty-FiltClean,0)</f>
        <v>4.2799999999999949E-2</v>
      </c>
      <c r="E29" s="65">
        <v>7</v>
      </c>
      <c r="F29" s="67">
        <v>4.0999999999999996</v>
      </c>
      <c r="G29" s="67">
        <v>20.6</v>
      </c>
      <c r="H29" s="79"/>
      <c r="I29" s="79"/>
      <c r="J29" s="62" t="s">
        <v>73</v>
      </c>
      <c r="K29" s="62"/>
      <c r="L29" s="64">
        <v>28</v>
      </c>
      <c r="M29" s="64">
        <v>73</v>
      </c>
      <c r="N29" s="64">
        <v>118</v>
      </c>
      <c r="O29" s="1">
        <f t="shared" si="0"/>
        <v>84.46</v>
      </c>
    </row>
    <row r="30" spans="1:15">
      <c r="A30" s="11">
        <v>2</v>
      </c>
      <c r="B30" s="25">
        <v>1.0135000000000001</v>
      </c>
      <c r="C30" s="25">
        <v>1.0153000000000001</v>
      </c>
      <c r="D30" s="4">
        <f t="shared" si="1"/>
        <v>1.8000000000000238E-3</v>
      </c>
      <c r="E30" s="65">
        <v>8</v>
      </c>
      <c r="F30" s="67">
        <v>3.9</v>
      </c>
      <c r="G30" s="67">
        <v>18.399999999999999</v>
      </c>
      <c r="H30" s="79"/>
      <c r="I30" s="79"/>
      <c r="J30" s="62" t="s">
        <v>73</v>
      </c>
      <c r="K30" s="62"/>
      <c r="L30" s="64">
        <v>29</v>
      </c>
      <c r="M30" s="64">
        <v>74</v>
      </c>
      <c r="N30" s="64">
        <v>119</v>
      </c>
      <c r="O30" s="1">
        <f t="shared" si="0"/>
        <v>71.759999999999991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3.8</v>
      </c>
      <c r="G31" s="67">
        <v>25.5</v>
      </c>
      <c r="H31" s="79"/>
      <c r="I31" s="79"/>
      <c r="J31" s="62" t="s">
        <v>73</v>
      </c>
      <c r="K31" s="62"/>
      <c r="L31" s="64">
        <v>30</v>
      </c>
      <c r="M31" s="64">
        <v>75</v>
      </c>
      <c r="N31" s="64">
        <v>120</v>
      </c>
      <c r="O31" s="1">
        <f t="shared" si="0"/>
        <v>96.899999999999991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3.2</v>
      </c>
      <c r="G32" s="67">
        <v>19.8</v>
      </c>
      <c r="H32" s="79"/>
      <c r="I32" s="79"/>
      <c r="J32" s="62" t="s">
        <v>73</v>
      </c>
      <c r="K32" s="62"/>
      <c r="L32" s="64">
        <v>31</v>
      </c>
      <c r="M32" s="64">
        <v>76</v>
      </c>
      <c r="N32" s="64">
        <v>121</v>
      </c>
      <c r="O32" s="1">
        <f t="shared" si="0"/>
        <v>63.360000000000007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3.1</v>
      </c>
      <c r="G33" s="67">
        <v>18</v>
      </c>
      <c r="H33" s="79"/>
      <c r="I33" s="79"/>
      <c r="J33" s="62" t="s">
        <v>73</v>
      </c>
      <c r="K33" s="62"/>
      <c r="L33" s="64">
        <v>32</v>
      </c>
      <c r="M33" s="64">
        <v>77</v>
      </c>
      <c r="N33" s="64">
        <v>122</v>
      </c>
      <c r="O33" s="1">
        <f t="shared" si="0"/>
        <v>55.800000000000004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2.8</v>
      </c>
      <c r="G34" s="67">
        <v>23.4</v>
      </c>
      <c r="H34" s="79"/>
      <c r="I34" s="79"/>
      <c r="J34" s="62" t="s">
        <v>73</v>
      </c>
      <c r="K34" s="62"/>
      <c r="L34" s="64">
        <v>33</v>
      </c>
      <c r="M34" s="64">
        <v>78</v>
      </c>
      <c r="N34" s="64">
        <v>123</v>
      </c>
      <c r="O34" s="1">
        <f t="shared" si="0"/>
        <v>65.52</v>
      </c>
    </row>
    <row r="35" spans="1:15">
      <c r="A35" s="12" t="s">
        <v>26</v>
      </c>
      <c r="B35" s="25">
        <v>1.0165999999999999</v>
      </c>
      <c r="C35" s="25">
        <v>1.0165999999999999</v>
      </c>
      <c r="D35" s="4"/>
      <c r="E35" s="65">
        <v>13</v>
      </c>
      <c r="F35" s="67">
        <v>2.2000000000000002</v>
      </c>
      <c r="G35" s="67">
        <v>21.1</v>
      </c>
      <c r="H35" s="79"/>
      <c r="I35" s="79"/>
      <c r="J35" s="62" t="s">
        <v>73</v>
      </c>
      <c r="K35" s="62"/>
      <c r="L35" s="64">
        <v>34</v>
      </c>
      <c r="M35" s="64">
        <v>79</v>
      </c>
      <c r="N35" s="64">
        <v>124</v>
      </c>
      <c r="O35" s="1">
        <f t="shared" si="0"/>
        <v>46.420000000000009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2.2000000000000002</v>
      </c>
      <c r="G36" s="67">
        <v>22.1</v>
      </c>
      <c r="H36" s="79"/>
      <c r="I36" s="79"/>
      <c r="J36" s="62" t="s">
        <v>73</v>
      </c>
      <c r="K36" s="62"/>
      <c r="L36" s="64">
        <v>35</v>
      </c>
      <c r="M36" s="64">
        <v>80</v>
      </c>
      <c r="N36" s="64">
        <v>125</v>
      </c>
      <c r="O36" s="1">
        <f t="shared" si="0"/>
        <v>48.620000000000005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0</v>
      </c>
      <c r="E37" s="65">
        <v>15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4.4599999999999973E-2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SUM(F23:F36)</f>
        <v>60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2018-01-18T15:35:16Z</dcterms:modified>
</cp:coreProperties>
</file>