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D31" i="1"/>
  <c r="F45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4"/>
  <c r="C16" s="1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<sst xmlns="http://schemas.openxmlformats.org/spreadsheetml/2006/main" count="98" uniqueCount="83">
  <si>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</si>
  <si>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</si>
  <si>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</si>
  <si>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</si>
  <si>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</si>
  <si>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</si>
  <si>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</si>
  <si>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</si>
  <si>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</si>
  <si>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</si>
  <si>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</si>
  <si>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</si>
  <si>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</si>
  <si>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</si>
  <si>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</si>
  <si>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</si>
  <si>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</si>
  <si>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</si>
  <si>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</si>
  <si>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</si>
  <si>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</si>
  <si>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</si>
  <si>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</si>
  <si>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</si>
  <si>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</si>
  <si>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</si>
  <si>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</si>
  <si>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</si>
  <si>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</si>
  <si>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</si>
  <si>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</si>
  <si>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</si>
  <si>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</si>
  <si>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</si>
  <si>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</si>
  <si>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</si>
  <si>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</si>
  <si>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</si>
  <si>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</si>
  <si>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</si>
  <si>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</si>
  <si>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</si>
  <si>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</si>
  <si>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</si>
  <si>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</si>
  <si>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</si>
  <si>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</si>
  <si>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</si>
  <si>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</si>
  <si>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</si>
  <si>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</si>
  <si>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</si>
  <si>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</si>
  <si>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</si>
  <si>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</si>
  <si>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</si>
  <si>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</si>
  <si>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</si>
  <si>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</si>
  <si>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</si>
  <si>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</si>
  <si>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</si>
  <si>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</si>
  <si>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</si>
  <si>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</si>
  <si>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</si>
  <si>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</si>
  <si>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</si>
  <si>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</si>
  <si>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</si>
  <si>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</si>
  <si>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Revised Jan 26/14</t>
  </si>
  <si>
    <t>oak</t>
  </si>
  <si>
    <t>wood</t>
  </si>
  <si>
    <t>MHA</t>
  </si>
  <si>
    <t>oak horizontal 2-3-4-5</t>
  </si>
  <si>
    <t>MHA 1819</t>
  </si>
  <si>
    <t>72hrs</t>
  </si>
  <si>
    <t>clear,still</t>
  </si>
  <si>
    <t>08.45am</t>
  </si>
  <si>
    <t>57.5 lbs ASTM spec</t>
  </si>
  <si>
    <t>chimney bleed open</t>
  </si>
  <si>
    <t>Horiba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</si>
</sst>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E14" sqref="E14:J14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71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76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(SUM(scratch1)+WtKindl*15.5)/WtFuel</f>
        <v>23.088130081300811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61.5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4</v>
      </c>
      <c r="D6" s="20"/>
      <c r="E6" s="17" t="s">
        <v>30</v>
      </c>
      <c r="F6" s="18"/>
      <c r="G6" s="63" t="s">
        <v>74</v>
      </c>
      <c r="H6" s="17" t="s">
        <v>3</v>
      </c>
      <c r="I6" s="18"/>
      <c r="J6" s="61">
        <v>43143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9</v>
      </c>
      <c r="D7" s="20"/>
      <c r="E7" s="2" t="s">
        <v>5</v>
      </c>
      <c r="F7" s="2"/>
      <c r="G7" s="62" t="s">
        <v>77</v>
      </c>
      <c r="H7" s="14" t="s">
        <v>63</v>
      </c>
      <c r="I7" s="2"/>
      <c r="J7" s="60">
        <v>18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64</v>
      </c>
      <c r="H8" s="21" t="s">
        <v>7</v>
      </c>
      <c r="I8" s="94" t="s">
        <v>78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6.3888888888888893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217.35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15.62</v>
      </c>
      <c r="D12" s="20"/>
      <c r="E12" s="62">
        <v>217.35</v>
      </c>
      <c r="F12" s="67">
        <v>15.62</v>
      </c>
      <c r="G12" s="79">
        <v>1266.5</v>
      </c>
      <c r="H12" s="60"/>
      <c r="I12" s="87" t="s">
        <v>79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0.12665000000000001</v>
      </c>
      <c r="D13" s="20"/>
      <c r="E13" s="68"/>
      <c r="F13" s="69"/>
      <c r="G13" s="69" t="s">
        <v>82</v>
      </c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0.88289771674793927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3.9583333333333335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14.333575757575755</v>
      </c>
      <c r="D16" s="20"/>
      <c r="E16" s="1" t="s">
        <v>10</v>
      </c>
      <c r="G16" s="77" t="s">
        <v>73</v>
      </c>
      <c r="H16" s="71" t="s">
        <v>75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11.393504</v>
      </c>
      <c r="D17" s="20"/>
      <c r="E17" s="20"/>
      <c r="F17" s="20"/>
      <c r="G17" s="20"/>
      <c r="H17" s="74" t="s">
        <v>80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3.370376480741279</v>
      </c>
      <c r="D18" s="20"/>
      <c r="E18" s="2" t="s">
        <v>11</v>
      </c>
      <c r="F18" s="2"/>
      <c r="G18" s="85">
        <v>4</v>
      </c>
      <c r="H18" s="74" t="s">
        <v>81</v>
      </c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0.65199068289771267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10.173146802325581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7.4800000000000311E-2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95.977632836360996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78.433349197674431</v>
      </c>
      <c r="D23" s="20"/>
      <c r="E23" s="65">
        <v>1</v>
      </c>
      <c r="F23" s="67">
        <v>11.6</v>
      </c>
      <c r="G23" s="67">
        <v>26.5</v>
      </c>
      <c r="H23" s="79"/>
      <c r="I23" s="79"/>
      <c r="J23" s="62" t="s">
        <v>72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307.39999999999998</v>
      </c>
    </row>
    <row r="24" spans="1:15">
      <c r="A24" s="28" t="s">
        <v>46</v>
      </c>
      <c r="B24" s="29"/>
      <c r="C24" s="30">
        <f>(Catch/RunLength)*3.04*(DilutionFactor)/(0.4*StackTempFactor)</f>
        <v>1.6991272342182815</v>
      </c>
      <c r="D24" s="20"/>
      <c r="E24" s="65">
        <v>2</v>
      </c>
      <c r="F24" s="67">
        <v>11.2</v>
      </c>
      <c r="G24" s="67">
        <v>21.1</v>
      </c>
      <c r="H24" s="79"/>
      <c r="I24" s="79"/>
      <c r="J24" s="62" t="s">
        <v>72</v>
      </c>
      <c r="K24" s="62"/>
      <c r="L24" s="64">
        <v>23</v>
      </c>
      <c r="M24" s="64">
        <v>68</v>
      </c>
      <c r="N24" s="64">
        <v>113</v>
      </c>
      <c r="O24" s="1">
        <f t="shared" si="0"/>
        <v>236.32</v>
      </c>
    </row>
    <row r="25" spans="1:15">
      <c r="A25" s="31" t="s">
        <v>47</v>
      </c>
      <c r="B25" s="32"/>
      <c r="C25" s="33">
        <f>59.3*AvCO*DilutionFactor</f>
        <v>29.728448958333335</v>
      </c>
      <c r="D25" s="20"/>
      <c r="E25" s="65">
        <v>3</v>
      </c>
      <c r="F25" s="67">
        <v>9.6</v>
      </c>
      <c r="G25" s="67">
        <v>20.6</v>
      </c>
      <c r="H25" s="79"/>
      <c r="I25" s="79"/>
      <c r="J25" s="62" t="s">
        <v>72</v>
      </c>
      <c r="K25" s="62"/>
      <c r="L25" s="64">
        <v>24</v>
      </c>
      <c r="M25" s="64">
        <v>69</v>
      </c>
      <c r="N25" s="64">
        <v>114</v>
      </c>
      <c r="O25" s="1">
        <f t="shared" si="0"/>
        <v>197.76000000000002</v>
      </c>
    </row>
    <row r="26" spans="1:15">
      <c r="A26" s="34" t="s">
        <v>50</v>
      </c>
      <c r="B26" s="35"/>
      <c r="C26" s="36">
        <f>HTransEffic*CombustEffic/100</f>
        <v>75.278471914204857</v>
      </c>
      <c r="E26" s="65">
        <v>4</v>
      </c>
      <c r="F26" s="67">
        <v>9.4</v>
      </c>
      <c r="G26" s="67">
        <v>26.3</v>
      </c>
      <c r="H26" s="79"/>
      <c r="I26" s="79"/>
      <c r="J26" s="62" t="s">
        <v>72</v>
      </c>
      <c r="K26" s="62"/>
      <c r="L26" s="64">
        <v>25</v>
      </c>
      <c r="M26" s="64">
        <v>70</v>
      </c>
      <c r="N26" s="64">
        <v>115</v>
      </c>
      <c r="O26" s="1">
        <f t="shared" si="0"/>
        <v>247.22000000000003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8.3000000000000007</v>
      </c>
      <c r="G27" s="67">
        <v>24.8</v>
      </c>
      <c r="H27" s="79"/>
      <c r="I27" s="79"/>
      <c r="J27" s="62" t="s">
        <v>72</v>
      </c>
      <c r="K27" s="62"/>
      <c r="L27" s="64">
        <v>26</v>
      </c>
      <c r="M27" s="64">
        <v>71</v>
      </c>
      <c r="N27" s="64">
        <v>116</v>
      </c>
      <c r="O27" s="1">
        <f t="shared" si="0"/>
        <v>205.84000000000003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2</v>
      </c>
      <c r="G28" s="67">
        <v>23.5</v>
      </c>
      <c r="H28" s="79"/>
      <c r="I28" s="79"/>
      <c r="J28" s="62" t="s">
        <v>72</v>
      </c>
      <c r="K28" s="62"/>
      <c r="L28" s="64">
        <v>27</v>
      </c>
      <c r="M28" s="64">
        <v>72</v>
      </c>
      <c r="N28" s="64">
        <v>117</v>
      </c>
      <c r="O28" s="1">
        <f t="shared" si="0"/>
        <v>47</v>
      </c>
    </row>
    <row r="29" spans="1:15">
      <c r="A29" s="11">
        <v>1</v>
      </c>
      <c r="B29" s="25">
        <v>1.0021</v>
      </c>
      <c r="C29" s="25">
        <v>1.0760000000000001</v>
      </c>
      <c r="D29" s="4">
        <f t="shared" ref="D29:D34" si="1">IF(FiltDirty-FiltClean&gt;0,FiltDirty-FiltClean,0)</f>
        <v>7.3900000000000077E-2</v>
      </c>
      <c r="E29" s="65">
        <v>7</v>
      </c>
      <c r="F29" s="67">
        <v>2</v>
      </c>
      <c r="G29" s="67">
        <v>21.3</v>
      </c>
      <c r="H29" s="79"/>
      <c r="I29" s="79"/>
      <c r="J29" s="62" t="s">
        <v>72</v>
      </c>
      <c r="K29" s="62"/>
      <c r="L29" s="64">
        <v>28</v>
      </c>
      <c r="M29" s="64">
        <v>73</v>
      </c>
      <c r="N29" s="64">
        <v>118</v>
      </c>
      <c r="O29" s="1">
        <f t="shared" si="0"/>
        <v>42.6</v>
      </c>
    </row>
    <row r="30" spans="1:15">
      <c r="A30" s="11">
        <v>2</v>
      </c>
      <c r="B30" s="25">
        <v>0.99829999999999997</v>
      </c>
      <c r="C30" s="25">
        <v>0.99909999999999999</v>
      </c>
      <c r="D30" s="4">
        <f t="shared" si="1"/>
        <v>8.0000000000002292E-4</v>
      </c>
      <c r="E30" s="65">
        <v>8</v>
      </c>
      <c r="F30" s="67">
        <v>1.7</v>
      </c>
      <c r="G30" s="67">
        <v>22.1</v>
      </c>
      <c r="H30" s="79"/>
      <c r="I30" s="79"/>
      <c r="J30" s="62" t="s">
        <v>72</v>
      </c>
      <c r="K30" s="62"/>
      <c r="L30" s="64">
        <v>29</v>
      </c>
      <c r="M30" s="64">
        <v>74</v>
      </c>
      <c r="N30" s="64">
        <v>119</v>
      </c>
      <c r="O30" s="1">
        <f t="shared" si="0"/>
        <v>37.57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1.7</v>
      </c>
      <c r="G31" s="67">
        <v>21.3</v>
      </c>
      <c r="H31" s="79"/>
      <c r="I31" s="79"/>
      <c r="J31" s="62" t="s">
        <v>72</v>
      </c>
      <c r="K31" s="62"/>
      <c r="L31" s="64">
        <v>30</v>
      </c>
      <c r="M31" s="64">
        <v>75</v>
      </c>
      <c r="N31" s="64">
        <v>120</v>
      </c>
      <c r="O31" s="1">
        <f t="shared" si="0"/>
        <v>36.21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/>
      <c r="G32" s="67"/>
      <c r="H32" s="79"/>
      <c r="I32" s="79"/>
      <c r="J32" s="62" t="s">
        <v>72</v>
      </c>
      <c r="K32" s="62"/>
      <c r="L32" s="64">
        <v>31</v>
      </c>
      <c r="M32" s="64">
        <v>76</v>
      </c>
      <c r="N32" s="64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/>
      <c r="G33" s="67"/>
      <c r="H33" s="79"/>
      <c r="I33" s="79"/>
      <c r="J33" s="62" t="s">
        <v>72</v>
      </c>
      <c r="K33" s="62"/>
      <c r="L33" s="64">
        <v>32</v>
      </c>
      <c r="M33" s="64">
        <v>77</v>
      </c>
      <c r="N33" s="64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/>
      <c r="G34" s="67"/>
      <c r="H34" s="79"/>
      <c r="I34" s="79"/>
      <c r="J34" s="62" t="s">
        <v>72</v>
      </c>
      <c r="K34" s="62"/>
      <c r="L34" s="64">
        <v>33</v>
      </c>
      <c r="M34" s="64">
        <v>78</v>
      </c>
      <c r="N34" s="64">
        <v>123</v>
      </c>
      <c r="O34" s="1">
        <f t="shared" si="0"/>
        <v>0</v>
      </c>
    </row>
    <row r="35" spans="1:15">
      <c r="A35" s="12" t="s">
        <v>26</v>
      </c>
      <c r="B35" s="25">
        <v>1.0172000000000001</v>
      </c>
      <c r="C35" s="25">
        <v>1.0170999999999999</v>
      </c>
      <c r="D35" s="4"/>
      <c r="E35" s="65">
        <v>13</v>
      </c>
      <c r="F35" s="67"/>
      <c r="G35" s="67"/>
      <c r="H35" s="79"/>
      <c r="I35" s="79"/>
      <c r="J35" s="62" t="s">
        <v>72</v>
      </c>
      <c r="K35" s="62"/>
      <c r="L35" s="64">
        <v>34</v>
      </c>
      <c r="M35" s="64">
        <v>79</v>
      </c>
      <c r="N35" s="64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/>
      <c r="G36" s="67"/>
      <c r="H36" s="79"/>
      <c r="I36" s="79"/>
      <c r="J36" s="62" t="s">
        <v>72</v>
      </c>
      <c r="K36" s="62"/>
      <c r="L36" s="64">
        <v>35</v>
      </c>
      <c r="M36" s="64">
        <v>80</v>
      </c>
      <c r="N36" s="64">
        <v>125</v>
      </c>
      <c r="O36" s="1">
        <f t="shared" si="0"/>
        <v>0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1.0000000000021103E-4</v>
      </c>
      <c r="E37" s="65">
        <v>15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7.4800000000000311E-2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SUM(F23:F36)</f>
        <v>57.5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2018-02-12T17:04:34Z</dcterms:modified>
</cp:coreProperties>
</file>