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F45" i="1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9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<sst xmlns="http://schemas.openxmlformats.org/spreadsheetml/2006/main" count="86" uniqueCount="84">
  <si>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</si>
  <si>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</si>
  <si>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</si>
  <si>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</si>
  <si>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</si>
  <si>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</si>
  <si>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</si>
  <si>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</si>
  <si>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</si>
  <si>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</si>
  <si>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</si>
  <si>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</si>
  <si>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</si>
  <si>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</si>
  <si>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</si>
  <si>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</si>
  <si>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</si>
  <si>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</si>
  <si>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</si>
  <si>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</si>
  <si>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</si>
  <si>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</si>
  <si>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</si>
  <si>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</si>
  <si>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</si>
  <si>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</si>
  <si>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</si>
  <si>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</si>
  <si>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</si>
  <si>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</si>
  <si>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</si>
  <si>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</si>
  <si>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</si>
  <si>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</si>
  <si>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</si>
  <si>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</si>
  <si>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</si>
  <si>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</si>
  <si>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</si>
  <si>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</si>
  <si>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</si>
  <si>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</si>
  <si>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</si>
  <si>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</si>
  <si>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</si>
  <si>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</si>
  <si>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</si>
  <si>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</si>
  <si>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</si>
  <si>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</si>
  <si>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</si>
  <si>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</si>
  <si>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</si>
  <si>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</si>
  <si>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</si>
  <si>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</si>
  <si>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</si>
  <si>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</si>
  <si>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</si>
  <si>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</si>
  <si>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</si>
  <si>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</si>
  <si>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</si>
  <si>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</si>
  <si>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</si>
  <si>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</si>
  <si>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</si>
  <si>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</si>
  <si>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</si>
  <si>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</si>
  <si>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</si>
  <si>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wood</t>
  </si>
  <si>
    <t>MHA</t>
  </si>
  <si>
    <t>48hrs</t>
  </si>
  <si>
    <t>Revised Feb 3/19</t>
  </si>
  <si>
    <t>moist est 13%</t>
  </si>
  <si>
    <t>Amps Vacuum Draw</t>
  </si>
  <si>
    <t>T</t>
  </si>
  <si>
    <t>Amps</t>
  </si>
  <si>
    <t xml:space="preserve"> horizontal 2-3-3-3-2</t>
  </si>
  <si>
    <t>MHA 1918</t>
  </si>
  <si>
    <t>18F</t>
  </si>
  <si>
    <t>sunny, brisk wind</t>
  </si>
  <si>
    <t>oak, looser stacking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</si>
</sst>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'HK-D01'!$Q$2</c:f>
              <c:strCache>
                <c:ptCount val="1"/>
                <c:pt idx="0">
                  <c:v>Amps</c:v>
                </c:pt>
              </c:strCache>
            </c:strRef>
          </c:tx>
          <c:xVal>
            <c:numRef>
              <c:f>'HK-D01'!$P$3:$P$26</c:f>
              <c:numCache>
                <c:formatCode>General</c:formatCode>
                <c:ptCount val="24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88</c:v>
                </c:pt>
              </c:numCache>
            </c:numRef>
          </c:xVal>
          <c:yVal>
            <c:numRef>
              <c:f>'HK-D01'!$Q$3:$Q$26</c:f>
              <c:numCache>
                <c:formatCode>General</c:formatCode>
                <c:ptCount val="24"/>
                <c:pt idx="0">
                  <c:v>2.1</c:v>
                </c:pt>
                <c:pt idx="1">
                  <c:v>3.75</c:v>
                </c:pt>
                <c:pt idx="2">
                  <c:v>4.0999999999999996</c:v>
                </c:pt>
                <c:pt idx="3">
                  <c:v>6.85</c:v>
                </c:pt>
              </c:numCache>
            </c:numRef>
          </c:yVal>
          <c:smooth val="1"/>
        </c:ser>
        <c:axId val="86779776"/>
        <c:axId val="86781312"/>
      </c:scatterChart>
      <c:valAx>
        <c:axId val="86779776"/>
        <c:scaling>
          <c:orientation val="minMax"/>
          <c:max val="90"/>
          <c:min val="0"/>
        </c:scaling>
        <c:axPos val="b"/>
        <c:numFmt formatCode="General" sourceLinked="1"/>
        <c:tickLblPos val="nextTo"/>
        <c:crossAx val="86781312"/>
        <c:crosses val="autoZero"/>
        <c:crossBetween val="midCat"/>
      </c:valAx>
      <c:valAx>
        <c:axId val="86781312"/>
        <c:scaling>
          <c:orientation val="minMax"/>
          <c:max val="8"/>
          <c:min val="0"/>
        </c:scaling>
        <c:axPos val="l"/>
        <c:majorGridlines/>
        <c:numFmt formatCode="General" sourceLinked="1"/>
        <c:tickLblPos val="nextTo"/>
        <c:crossAx val="86779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561975</xdr:colOff>
      <xdr:row>4</xdr:row>
      <xdr:rowOff>38100</xdr:rowOff>
    </xdr:from>
    <xdr:to>
      <xdr:col>25</xdr:col>
      <xdr:colOff>257175</xdr:colOff>
      <xdr:row>21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R27" sqref="R27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0" t="s">
        <v>68</v>
      </c>
      <c r="B1" s="91"/>
      <c r="C1" s="91"/>
      <c r="D1" s="91"/>
      <c r="E1" s="91"/>
      <c r="F1" s="91"/>
      <c r="G1" s="91"/>
      <c r="H1" s="91"/>
      <c r="I1" s="91"/>
      <c r="J1" s="92"/>
      <c r="K1" s="2"/>
      <c r="L1" s="51" t="s">
        <v>67</v>
      </c>
      <c r="M1" s="18"/>
      <c r="N1" s="52"/>
      <c r="P1" s="1" t="s">
        <v>76</v>
      </c>
    </row>
    <row r="2" spans="1:17" outlineLevel="1">
      <c r="A2" s="1" t="s">
        <v>74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 t="s">
        <v>77</v>
      </c>
      <c r="Q2" t="s">
        <v>78</v>
      </c>
    </row>
    <row r="3" spans="1:17" ht="19.5" outlineLevel="1">
      <c r="A3" s="19" t="s">
        <v>2</v>
      </c>
      <c r="B3" s="18"/>
      <c r="C3" s="53" t="s">
        <v>80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  <c r="P3" s="1">
        <v>0</v>
      </c>
      <c r="Q3" s="1">
        <v>2.1</v>
      </c>
    </row>
    <row r="4" spans="1:17" outlineLevel="1">
      <c r="A4" s="43" t="s">
        <v>55</v>
      </c>
      <c r="B4" s="43"/>
      <c r="C4" s="44">
        <v>13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 s="1">
        <v>7</v>
      </c>
      <c r="Q4" s="1">
        <v>3.75</v>
      </c>
    </row>
    <row r="5" spans="1:17" outlineLevel="1">
      <c r="A5" s="43" t="s">
        <v>54</v>
      </c>
      <c r="B5" s="43"/>
      <c r="C5" s="44">
        <v>65.05</v>
      </c>
      <c r="D5" s="20"/>
      <c r="K5"/>
      <c r="L5" s="64">
        <v>4</v>
      </c>
      <c r="M5" s="64">
        <v>49</v>
      </c>
      <c r="N5" s="64">
        <v>94</v>
      </c>
      <c r="P5" s="1">
        <v>10</v>
      </c>
      <c r="Q5" s="1">
        <v>4.0999999999999996</v>
      </c>
    </row>
    <row r="6" spans="1:17" outlineLevel="1">
      <c r="A6" s="43" t="s">
        <v>53</v>
      </c>
      <c r="B6" s="43"/>
      <c r="C6" s="45">
        <v>2</v>
      </c>
      <c r="D6" s="20"/>
      <c r="E6" s="17" t="s">
        <v>30</v>
      </c>
      <c r="F6" s="18"/>
      <c r="G6" s="63" t="s">
        <v>72</v>
      </c>
      <c r="H6" s="17" t="s">
        <v>3</v>
      </c>
      <c r="I6" s="18"/>
      <c r="J6" s="61">
        <v>43521</v>
      </c>
      <c r="K6"/>
      <c r="L6" s="64">
        <v>5</v>
      </c>
      <c r="M6" s="64">
        <v>50</v>
      </c>
      <c r="N6" s="64">
        <v>95</v>
      </c>
      <c r="P6" s="1">
        <v>88</v>
      </c>
      <c r="Q6" s="1">
        <v>6.85</v>
      </c>
    </row>
    <row r="7" spans="1:17" outlineLevel="1">
      <c r="A7" s="43" t="s">
        <v>37</v>
      </c>
      <c r="B7" s="43"/>
      <c r="C7" s="45">
        <v>13</v>
      </c>
      <c r="D7" s="20"/>
      <c r="E7" s="2" t="s">
        <v>5</v>
      </c>
      <c r="F7" s="2"/>
      <c r="G7" s="62" t="s">
        <v>73</v>
      </c>
      <c r="H7" s="14" t="s">
        <v>63</v>
      </c>
      <c r="I7" s="2"/>
      <c r="J7" s="60" t="s">
        <v>81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/>
      <c r="H8" s="21" t="s">
        <v>7</v>
      </c>
      <c r="I8" s="93" t="s">
        <v>82</v>
      </c>
      <c r="J8" s="93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(C5-C6)/C7</f>
        <v>4.8499999999999996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7" t="s">
        <v>66</v>
      </c>
      <c r="F10" s="88"/>
      <c r="G10" s="88"/>
      <c r="H10" s="89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301.25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</row>
    <row r="12" spans="1:17" outlineLevel="1">
      <c r="A12" s="43" t="s">
        <v>39</v>
      </c>
      <c r="B12" s="43"/>
      <c r="C12" s="46">
        <f>F12</f>
        <v>14.64</v>
      </c>
      <c r="D12" s="20"/>
      <c r="E12" s="62">
        <v>301.25</v>
      </c>
      <c r="F12" s="67">
        <v>14.64</v>
      </c>
      <c r="G12" s="79">
        <v>683.7</v>
      </c>
      <c r="H12" s="60"/>
      <c r="I12" s="86"/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6.837E-2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0.83282414657195214</v>
      </c>
      <c r="D14" s="37"/>
      <c r="E14" s="87" t="s">
        <v>8</v>
      </c>
      <c r="F14" s="88"/>
      <c r="G14" s="88"/>
      <c r="H14" s="88"/>
      <c r="I14" s="88"/>
      <c r="J14" s="89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3.3386581469648569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17.149545454545454</v>
      </c>
      <c r="D16" s="20"/>
      <c r="E16" s="1" t="s">
        <v>10</v>
      </c>
      <c r="G16" s="77" t="s">
        <v>71</v>
      </c>
      <c r="H16" s="71" t="s">
        <v>79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11.7828</v>
      </c>
      <c r="D17" s="20"/>
      <c r="E17" s="20"/>
      <c r="F17" s="20"/>
      <c r="G17" s="20"/>
      <c r="H17" s="74" t="s">
        <v>83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1.5346112959265179</v>
      </c>
      <c r="D18" s="20"/>
      <c r="E18" s="2" t="s">
        <v>11</v>
      </c>
      <c r="F18" s="2"/>
      <c r="G18" s="84">
        <v>2</v>
      </c>
      <c r="H18" s="74" t="s">
        <v>75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0.49179694380684663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13.46624470614459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6.3100000000000045E-2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97.973591760266629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74.750955293855412</v>
      </c>
      <c r="D23" s="20"/>
      <c r="E23" s="65">
        <v>1</v>
      </c>
      <c r="F23" s="67"/>
      <c r="G23" s="67"/>
      <c r="H23" s="79"/>
      <c r="I23" s="79"/>
      <c r="J23" s="62"/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0</v>
      </c>
    </row>
    <row r="24" spans="1:15">
      <c r="A24" s="28" t="s">
        <v>46</v>
      </c>
      <c r="B24" s="29"/>
      <c r="C24" s="30">
        <f>(Catch/RunLength)*3.04*(DilutionFactor)/(0.4*StackTempFactor)</f>
        <v>1.2816526414360245</v>
      </c>
      <c r="D24" s="20"/>
      <c r="E24" s="65">
        <v>2</v>
      </c>
      <c r="F24" s="67"/>
      <c r="G24" s="67"/>
      <c r="H24" s="79"/>
      <c r="I24" s="79"/>
      <c r="J24" s="62"/>
      <c r="K24" s="62"/>
      <c r="L24" s="64">
        <v>23</v>
      </c>
      <c r="M24" s="64">
        <v>68</v>
      </c>
      <c r="N24" s="64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13.536058610223645</v>
      </c>
      <c r="D25" s="20"/>
      <c r="E25" s="65">
        <v>3</v>
      </c>
      <c r="F25" s="67"/>
      <c r="G25" s="67"/>
      <c r="H25" s="79"/>
      <c r="I25" s="79"/>
      <c r="J25" s="62"/>
      <c r="K25" s="62"/>
      <c r="L25" s="64">
        <v>24</v>
      </c>
      <c r="M25" s="64">
        <v>69</v>
      </c>
      <c r="N25" s="64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73.236195776501319</v>
      </c>
      <c r="E26" s="65">
        <v>4</v>
      </c>
      <c r="F26" s="67"/>
      <c r="G26" s="67"/>
      <c r="H26" s="79"/>
      <c r="I26" s="79"/>
      <c r="J26" s="62"/>
      <c r="K26" s="62"/>
      <c r="L26" s="64">
        <v>25</v>
      </c>
      <c r="M26" s="64">
        <v>70</v>
      </c>
      <c r="N26" s="64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/>
      <c r="G27" s="67"/>
      <c r="H27" s="79"/>
      <c r="I27" s="79"/>
      <c r="J27" s="62"/>
      <c r="K27" s="62"/>
      <c r="L27" s="64">
        <v>26</v>
      </c>
      <c r="M27" s="64">
        <v>71</v>
      </c>
      <c r="N27" s="64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/>
      <c r="G28" s="67"/>
      <c r="H28" s="79"/>
      <c r="I28" s="79"/>
      <c r="J28" s="62"/>
      <c r="K28" s="62"/>
      <c r="L28" s="64">
        <v>27</v>
      </c>
      <c r="M28" s="64">
        <v>72</v>
      </c>
      <c r="N28" s="64">
        <v>117</v>
      </c>
      <c r="O28" s="1">
        <f t="shared" si="0"/>
        <v>0</v>
      </c>
    </row>
    <row r="29" spans="1:15">
      <c r="A29" s="11">
        <v>1</v>
      </c>
      <c r="B29" s="25">
        <v>0.995</v>
      </c>
      <c r="C29" s="25">
        <v>1.0561</v>
      </c>
      <c r="D29" s="4">
        <f t="shared" ref="D29:D34" si="1">IF(FiltDirty-FiltClean&gt;0,FiltDirty-FiltClean,0)</f>
        <v>6.1100000000000043E-2</v>
      </c>
      <c r="E29" s="65">
        <v>7</v>
      </c>
      <c r="F29" s="67"/>
      <c r="G29" s="67"/>
      <c r="H29" s="79"/>
      <c r="I29" s="79"/>
      <c r="J29" s="62"/>
      <c r="K29" s="62"/>
      <c r="L29" s="64">
        <v>28</v>
      </c>
      <c r="M29" s="64">
        <v>73</v>
      </c>
      <c r="N29" s="64">
        <v>118</v>
      </c>
      <c r="O29" s="1">
        <f t="shared" si="0"/>
        <v>0</v>
      </c>
    </row>
    <row r="30" spans="1:15">
      <c r="A30" s="11">
        <v>2</v>
      </c>
      <c r="B30" s="25">
        <v>0.98980000000000001</v>
      </c>
      <c r="C30" s="25">
        <v>0.99160000000000004</v>
      </c>
      <c r="D30" s="4">
        <f t="shared" si="1"/>
        <v>1.8000000000000238E-3</v>
      </c>
      <c r="E30" s="65">
        <v>8</v>
      </c>
      <c r="F30" s="67"/>
      <c r="G30" s="67"/>
      <c r="H30" s="79"/>
      <c r="I30" s="79"/>
      <c r="J30" s="62"/>
      <c r="K30" s="62"/>
      <c r="L30" s="64">
        <v>29</v>
      </c>
      <c r="M30" s="64">
        <v>74</v>
      </c>
      <c r="N30" s="64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/>
      <c r="G31" s="67"/>
      <c r="H31" s="79"/>
      <c r="I31" s="79"/>
      <c r="J31" s="62"/>
      <c r="K31" s="62"/>
      <c r="L31" s="64">
        <v>30</v>
      </c>
      <c r="M31" s="64">
        <v>75</v>
      </c>
      <c r="N31" s="64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/>
      <c r="G32" s="67"/>
      <c r="H32" s="79"/>
      <c r="I32" s="79"/>
      <c r="J32" s="62"/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/>
      <c r="G33" s="67"/>
      <c r="H33" s="79"/>
      <c r="I33" s="79"/>
      <c r="J33" s="62"/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/>
      <c r="G34" s="67"/>
      <c r="H34" s="79"/>
      <c r="I34" s="79"/>
      <c r="J34" s="62"/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1.0207999999999999</v>
      </c>
      <c r="C35" s="25">
        <v>1.0206</v>
      </c>
      <c r="D35" s="4"/>
      <c r="E35" s="65">
        <v>13</v>
      </c>
      <c r="F35" s="67"/>
      <c r="G35" s="67"/>
      <c r="H35" s="79"/>
      <c r="I35" s="79"/>
      <c r="J35" s="62"/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/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1.9999999999997797E-4</v>
      </c>
      <c r="E37" s="65">
        <v>15</v>
      </c>
      <c r="F37" s="65"/>
      <c r="J37" s="65"/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2" t="s">
        <v>29</v>
      </c>
      <c r="C38" s="81"/>
      <c r="D38" s="83">
        <f>SUM(D29:D34)+D37</f>
        <v>6.3100000000000045E-2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5">
        <f>SUM(F23:F37)</f>
        <v>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2019-03-12T20:37:07Z</dcterms:modified>
</cp:coreProperties>
</file>